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omaspace.sharepoint.com/sites/FinanceTeam/Shared Documents/General/Accounting/01 Disbursements Group/OEX/Forms/2026/"/>
    </mc:Choice>
  </mc:AlternateContent>
  <xr:revisionPtr revIDLastSave="78" documentId="8_{D6CBB608-C6C2-4B28-AEDF-78830DCF47B3}" xr6:coauthVersionLast="47" xr6:coauthVersionMax="47" xr10:uidLastSave="{828EBABA-87E0-4A1F-9211-4B6F9B9CE1AC}"/>
  <workbookProtection workbookAlgorithmName="SHA-512" workbookHashValue="0LIZkw1y2tESoWWqPm+2JIJB0pl7kQmIsUBL7jIHYYCIQUhHXqKOIBdNNkdirQoONBGukgilUQ/f27u/dlIwtA==" workbookSaltValue="XuVNHiT/D7ai2c6sByazMg==" workbookSpinCount="100000" lockStructure="1"/>
  <bookViews>
    <workbookView xWindow="-96" yWindow="0" windowWidth="20832" windowHeight="16656" xr2:uid="{5C2B4B4B-7B42-49BD-B71C-EB5D7AA5E1FF}"/>
  </bookViews>
  <sheets>
    <sheet name="Member Honoraria&amp;Expense" sheetId="5" r:id="rId1"/>
    <sheet name="Policy" sheetId="7" r:id="rId2"/>
    <sheet name="Lists" sheetId="4" state="hidden" r:id="rId3"/>
  </sheets>
  <definedNames>
    <definedName name="ConstituencyMember">Lists!$C$23</definedName>
    <definedName name="Donation">Lists!$C$55:$C$65</definedName>
    <definedName name="GroupType">Lists!$C$10:$C$19</definedName>
    <definedName name="Payment">Lists!$G$3:$G$5</definedName>
    <definedName name="_xlnm.Print_Area" localSheetId="0">'Member Honoraria&amp;Expense'!$B$1:$K$53</definedName>
    <definedName name="Role">Lists!$C$3:$C$5</definedName>
    <definedName name="Times">Lists!$A$2:$A$35</definedName>
    <definedName name="TravelHours">Lists!$M$2:$M$50</definedName>
    <definedName name="TravelType">Lists!$G$2:$G$5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5" l="1"/>
  <c r="F19" i="5"/>
  <c r="H10" i="5"/>
  <c r="O14" i="5"/>
  <c r="E19" i="5" s="1"/>
  <c r="F37" i="5"/>
  <c r="F41" i="5"/>
  <c r="J31" i="5"/>
  <c r="J32" i="5" s="1"/>
  <c r="O10" i="5"/>
  <c r="O9" i="5"/>
  <c r="D18" i="5" l="1"/>
  <c r="F18" i="5" s="1"/>
  <c r="F45" i="5"/>
  <c r="O11" i="5"/>
  <c r="D17" i="5" s="1"/>
  <c r="D16" i="5" l="1"/>
  <c r="O13" i="5"/>
  <c r="E16" i="5" l="1"/>
  <c r="F16" i="5" s="1"/>
  <c r="E17" i="5"/>
  <c r="F17" i="5" s="1"/>
  <c r="F20" i="5" l="1"/>
  <c r="F4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Chan, David</author>
  </authors>
  <commentList>
    <comment ref="K8" authorId="0" shapeId="0" xr:uid="{71287B0D-BC4A-444D-B2BF-D4630A24C099}">
      <text>
        <r>
          <rPr>
            <sz val="9"/>
            <color indexed="81"/>
            <rFont val="Tahoma"/>
            <family val="2"/>
          </rPr>
          <t xml:space="preserve">Meeting Hours are always rounded to nearest half-hour
</t>
        </r>
      </text>
    </comment>
    <comment ref="B19" authorId="0" shapeId="0" xr:uid="{86A505D1-F1C6-458D-80F0-D0940FE30259}">
      <text>
        <r>
          <rPr>
            <b/>
            <sz val="9"/>
            <color indexed="81"/>
            <rFont val="Tahoma"/>
            <family val="2"/>
          </rPr>
          <t xml:space="preserve">Travel:
</t>
        </r>
        <r>
          <rPr>
            <sz val="9"/>
            <color indexed="81"/>
            <rFont val="Tahoma"/>
            <family val="2"/>
          </rPr>
          <t xml:space="preserve">Enter the total HOURS you travelled rounded to the nearest half-hour (e.g. enter 1.5 for one and a half hours of travel).
Eligible travel time starts when the member leaves his/her home or office and ends when he/she returns (excluding the time spent in eligible meetings). Travel honorarium is not payable for time spent on personal activity of any nature. Members must schedule their travel as close in time as reasonably possible to the start and end of the meeting.
If a member chooses other than the most efficient means of travel, travel honorarium will be paid as an allowance reflecting normal travel time by the most efficient means for that trip.
</t>
        </r>
      </text>
    </comment>
    <comment ref="B22" authorId="0" shapeId="0" xr:uid="{B9979533-2A36-4476-8BDD-971FDDFE20FE}">
      <text>
        <r>
          <rPr>
            <b/>
            <sz val="9"/>
            <color indexed="81"/>
            <rFont val="Tahoma"/>
            <family val="2"/>
          </rPr>
          <t xml:space="preserve">Note: Flexibility would be considered as work conducted outside of meetings, for example:
</t>
        </r>
        <r>
          <rPr>
            <sz val="9"/>
            <color indexed="81"/>
            <rFont val="Tahoma"/>
            <family val="2"/>
          </rPr>
          <t xml:space="preserve">
• Conducting research and collecting data for specialty specific initiatives (e.g. relativity, billing, negotiations)
• Writing reports related to your specialty
• Developing member surveys
• Developing PowerPoint presentations
• Drafting communications to members
• Submissions to OMA health policy consultations 
*Duration of activity must be rounded to the nearest half hour.
</t>
        </r>
      </text>
    </comment>
    <comment ref="B34" authorId="0" shapeId="0" xr:uid="{4612365A-45B2-4AFC-8619-EA49E766F807}">
      <text>
        <r>
          <rPr>
            <b/>
            <sz val="9"/>
            <color indexed="81"/>
            <rFont val="Tahoma"/>
            <family val="2"/>
          </rPr>
          <t xml:space="preserve">Provide detailed receipts (not just credit card slips) to support all expenses in excess of $25. </t>
        </r>
        <r>
          <rPr>
            <sz val="9"/>
            <color indexed="81"/>
            <rFont val="Tahoma"/>
            <family val="2"/>
          </rPr>
          <t xml:space="preserve">
</t>
        </r>
      </text>
    </comment>
    <comment ref="B36" authorId="0" shapeId="0" xr:uid="{8EDE6E26-BA7E-4665-B45A-CAAF0FE7FC85}">
      <text>
        <r>
          <rPr>
            <b/>
            <sz val="9"/>
            <color indexed="81"/>
            <rFont val="Tahoma"/>
            <family val="2"/>
          </rPr>
          <t xml:space="preserve">TRAVEL:
</t>
        </r>
        <r>
          <rPr>
            <sz val="9"/>
            <color indexed="81"/>
            <rFont val="Tahoma"/>
            <family val="2"/>
          </rPr>
          <t>Airfare must not exceed Air Canada Economy Flex class.  Rail travel is limited to Economy Plus fare.</t>
        </r>
        <r>
          <rPr>
            <sz val="9"/>
            <color indexed="81"/>
            <rFont val="Tahoma"/>
            <family val="2"/>
          </rPr>
          <t xml:space="preserve">
</t>
        </r>
      </text>
    </comment>
    <comment ref="B40" authorId="0" shapeId="0" xr:uid="{21C18A56-0357-49F5-B494-006DA376A731}">
      <text>
        <r>
          <rPr>
            <b/>
            <sz val="9"/>
            <color indexed="81"/>
            <rFont val="Tahoma"/>
            <family val="2"/>
          </rPr>
          <t xml:space="preserve">ACCOMMODATION:  
</t>
        </r>
        <r>
          <rPr>
            <sz val="9"/>
            <color indexed="81"/>
            <rFont val="Tahoma"/>
            <family val="2"/>
          </rPr>
          <t xml:space="preserve">Reimbursement rates based on the cost of a standard room at a hotel located reasonably near the meeting.  If standard rates are not available, please indicate on the form and an exception may apply.
</t>
        </r>
      </text>
    </comment>
    <comment ref="B41" authorId="0" shapeId="0" xr:uid="{C83E97C4-E7E1-4615-A44D-2EADA630DFC4}">
      <text>
        <r>
          <rPr>
            <b/>
            <sz val="9"/>
            <color indexed="81"/>
            <rFont val="Tahoma"/>
            <family val="2"/>
          </rPr>
          <t xml:space="preserve">Private Residence (taxable allowance):
</t>
        </r>
        <r>
          <rPr>
            <sz val="9"/>
            <color indexed="81"/>
            <rFont val="Tahoma"/>
            <family val="2"/>
          </rPr>
          <t xml:space="preserve">When staying as a guest in a private residence in lieu of a hotel, a taxable allowance of $100 per night may be claimed.
</t>
        </r>
      </text>
    </comment>
    <comment ref="B42" authorId="0" shapeId="0" xr:uid="{43FA6D29-7EF2-415C-9E94-BC36E2FBAF72}">
      <text>
        <r>
          <rPr>
            <b/>
            <sz val="9"/>
            <color indexed="81"/>
            <rFont val="Tahoma"/>
            <family val="2"/>
          </rPr>
          <t xml:space="preserve">MEALS:
</t>
        </r>
        <r>
          <rPr>
            <sz val="9"/>
            <color indexed="81"/>
            <rFont val="Tahoma"/>
            <family val="2"/>
          </rPr>
          <t>Members will be reimbursed for reasonable costs of meals required during their absence from home to engage in OMA business.  Costs must not exceed $60 per meal or $100 per day before tax and gratuity.  Detailed/itemized receipts are required in order to be reimbursed.  Gratuities must not exceed 15-20% of the after-tax amount.  Expenses for guests/spouses are not payable.</t>
        </r>
        <r>
          <rPr>
            <b/>
            <sz val="9"/>
            <color indexed="81"/>
            <rFont val="Tahoma"/>
            <family val="2"/>
          </rPr>
          <t xml:space="preserve">
Meal Expenses for Other Members:
</t>
        </r>
        <r>
          <rPr>
            <sz val="9"/>
            <color indexed="81"/>
            <rFont val="Tahoma"/>
            <family val="2"/>
          </rPr>
          <t xml:space="preserve">If you paid for another OMA member attending the same meeting, please provide their name(s) and amount to be paid so Finance can cross reference claims received.
</t>
        </r>
      </text>
    </comment>
    <comment ref="B43" authorId="0" shapeId="0" xr:uid="{92B6039A-8D58-4FD7-9250-B0122272541E}">
      <text>
        <r>
          <rPr>
            <b/>
            <sz val="9"/>
            <color indexed="81"/>
            <rFont val="Tahoma"/>
            <family val="2"/>
          </rPr>
          <t xml:space="preserve">Caregiving (taxable allowance):
</t>
        </r>
        <r>
          <rPr>
            <sz val="9"/>
            <color indexed="81"/>
            <rFont val="Tahoma"/>
            <family val="2"/>
          </rPr>
          <t xml:space="preserve">OMA Leaders may claim a taxable allowance of $165 for a full day and $100 for a half day of caregiving.
</t>
        </r>
      </text>
    </comment>
  </commentList>
</comments>
</file>

<file path=xl/sharedStrings.xml><?xml version="1.0" encoding="utf-8"?>
<sst xmlns="http://schemas.openxmlformats.org/spreadsheetml/2006/main" count="150" uniqueCount="123">
  <si>
    <t>2026 MEMBER HONORARIA &amp; EXPENSE CLAIM FORM</t>
  </si>
  <si>
    <t>Claims must be submitted within 6 months of meeting date.</t>
  </si>
  <si>
    <t>MEMBER &amp; MEETING INFORMATION - Mandatory for Payment/Audit Purposes</t>
  </si>
  <si>
    <t>Meeting ID</t>
  </si>
  <si>
    <t>Member Name:</t>
  </si>
  <si>
    <t>OMA#</t>
  </si>
  <si>
    <t>YYYY/MMM/DD</t>
  </si>
  <si>
    <t>Meeting Name:</t>
  </si>
  <si>
    <t>Meeting Date(s)</t>
  </si>
  <si>
    <t>Start Time</t>
  </si>
  <si>
    <t>End Time</t>
  </si>
  <si>
    <t>Group Type:</t>
  </si>
  <si>
    <t>Committee/working group/task force</t>
  </si>
  <si>
    <t>Day 1</t>
  </si>
  <si>
    <t>Mtg Hours</t>
  </si>
  <si>
    <t>Role at Meeting:</t>
  </si>
  <si>
    <t>Group Member</t>
  </si>
  <si>
    <t>Day 2</t>
  </si>
  <si>
    <t>Meeting Location:</t>
  </si>
  <si>
    <t>Staff Contact</t>
  </si>
  <si>
    <t>Total Hours</t>
  </si>
  <si>
    <t>Attended:</t>
  </si>
  <si>
    <t xml:space="preserve">  In-Person</t>
  </si>
  <si>
    <t>Virtually</t>
  </si>
  <si>
    <t>or</t>
  </si>
  <si>
    <t>Constituency Flexibility Hrs*</t>
  </si>
  <si>
    <t>hourly rate</t>
  </si>
  <si>
    <t>HONORARIUM (payable hourly)</t>
  </si>
  <si>
    <t>OMA Finance Use</t>
  </si>
  <si>
    <t>travel (hourly)</t>
  </si>
  <si>
    <t>Type</t>
  </si>
  <si>
    <t># of Hours</t>
  </si>
  <si>
    <t>Rate</t>
  </si>
  <si>
    <t>Amount</t>
  </si>
  <si>
    <t>Paid</t>
  </si>
  <si>
    <t>Explanation of Changes</t>
  </si>
  <si>
    <t>In-Person</t>
  </si>
  <si>
    <r>
      <t>Constituency Flexibility</t>
    </r>
    <r>
      <rPr>
        <b/>
        <i/>
        <sz val="14"/>
        <color rgb="FFFF0000"/>
        <rFont val="Aptos Narrow"/>
        <family val="2"/>
        <scheme val="minor"/>
      </rPr>
      <t>*</t>
    </r>
  </si>
  <si>
    <t>Travel</t>
  </si>
  <si>
    <t>Total Honorarium Claimed</t>
  </si>
  <si>
    <r>
      <rPr>
        <b/>
        <sz val="12"/>
        <color rgb="FFFF0000"/>
        <rFont val="Aptos Narrow"/>
        <family val="2"/>
        <scheme val="minor"/>
      </rPr>
      <t>*</t>
    </r>
    <r>
      <rPr>
        <b/>
        <sz val="12"/>
        <color theme="1"/>
        <rFont val="Aptos Narrow"/>
        <family val="2"/>
        <scheme val="minor"/>
      </rPr>
      <t>CONSTITUENCY FLEXIBILITY DETAILS</t>
    </r>
  </si>
  <si>
    <t>Constituency Name</t>
  </si>
  <si>
    <t>Date</t>
  </si>
  <si>
    <t>Description</t>
  </si>
  <si>
    <t>Duration of Activity</t>
  </si>
  <si>
    <t>e.g. 1-Jan-26</t>
  </si>
  <si>
    <t>Drafting communications to group members re: uninsurced services</t>
  </si>
  <si>
    <t>2 hrs</t>
  </si>
  <si>
    <t>Total hours</t>
  </si>
  <si>
    <t>Total Amount</t>
  </si>
  <si>
    <t>EXPENSES (Detailed receipts required for amounts &gt;$25)</t>
  </si>
  <si>
    <t>OMA Finance Use Only</t>
  </si>
  <si>
    <t>Expense Type</t>
  </si>
  <si>
    <t>Select MODE of Travel</t>
  </si>
  <si>
    <t>Personal Car mileage</t>
  </si>
  <si>
    <t>@ $0.67/km</t>
  </si>
  <si>
    <t>Parking</t>
  </si>
  <si>
    <t>Taxi</t>
  </si>
  <si>
    <t>Hotel Accommodation</t>
  </si>
  <si>
    <t># of nights</t>
  </si>
  <si>
    <t>Private Residence 
(taxable allowance)</t>
  </si>
  <si>
    <t>Meals</t>
  </si>
  <si>
    <t>Caregiving (taxable allowance)</t>
  </si>
  <si>
    <t>Other (please specify)</t>
  </si>
  <si>
    <t>Total Expenses Claimed</t>
  </si>
  <si>
    <t>TOTAL HONORARIA AND EXPENSES</t>
  </si>
  <si>
    <t xml:space="preserve">Donation / Redirection Requests
</t>
  </si>
  <si>
    <t>Please select from the drop down list</t>
  </si>
  <si>
    <t>Comments for Finance Staff:</t>
  </si>
  <si>
    <t>Revised February 12, 2026</t>
  </si>
  <si>
    <t>Claim Submission:</t>
  </si>
  <si>
    <t>Email:</t>
  </si>
  <si>
    <t>memberhonoraria@oma.org</t>
  </si>
  <si>
    <t>Fax:</t>
  </si>
  <si>
    <t>416-599-9309</t>
  </si>
  <si>
    <t>Post:</t>
  </si>
  <si>
    <t>Finance Dept:  Member Claims; Ontario Medical Association; 150 Bloor St W., Toronto, ON  M5S 3C1</t>
  </si>
  <si>
    <t xml:space="preserve">Payments are made by direct deposit to personal accounts only (no corporations). </t>
  </si>
  <si>
    <t>EFT Form (link)</t>
  </si>
  <si>
    <t>For more information, please see our OMA Leader Compensation here: (link)</t>
  </si>
  <si>
    <t>Policy link</t>
  </si>
  <si>
    <t>Times</t>
  </si>
  <si>
    <t>Role</t>
  </si>
  <si>
    <t>Locations</t>
  </si>
  <si>
    <t>Travel Type</t>
  </si>
  <si>
    <t>Milage Rate</t>
  </si>
  <si>
    <t xml:space="preserve"> --- Please select ---</t>
  </si>
  <si>
    <t>OMA Offices</t>
  </si>
  <si>
    <t xml:space="preserve"> @ 0.67/km</t>
  </si>
  <si>
    <t>No</t>
  </si>
  <si>
    <t>Virtual</t>
  </si>
  <si>
    <t>Air</t>
  </si>
  <si>
    <t>Yes</t>
  </si>
  <si>
    <t>Chair</t>
  </si>
  <si>
    <t>Hotel</t>
  </si>
  <si>
    <t>Bus</t>
  </si>
  <si>
    <t>Yes, flexibility</t>
  </si>
  <si>
    <t>Vice Chair</t>
  </si>
  <si>
    <t>Other</t>
  </si>
  <si>
    <t>Train</t>
  </si>
  <si>
    <t>Travel Rate</t>
  </si>
  <si>
    <t>Group Type</t>
  </si>
  <si>
    <t>Radio Button</t>
  </si>
  <si>
    <t>OMA Board</t>
  </si>
  <si>
    <t>Negotiations Task Force</t>
  </si>
  <si>
    <t>Physician Services Committee</t>
  </si>
  <si>
    <t>Physician Payment Committee</t>
  </si>
  <si>
    <t>Finance and Audit Committee (FAC)</t>
  </si>
  <si>
    <t>Governance&amp;Nominations Committee (GNC)</t>
  </si>
  <si>
    <t>Human Resources&amp;Compensation Committee (HRCC)</t>
  </si>
  <si>
    <t>Constituency Meeting</t>
  </si>
  <si>
    <t>Constituency Member</t>
  </si>
  <si>
    <t>Donations\Redirections</t>
  </si>
  <si>
    <t>I do not wish to donate</t>
  </si>
  <si>
    <t>Donate: Ontario Medical Foundation: Payment for this claim (a tax receipt will be issued annually).</t>
  </si>
  <si>
    <t>Donate: Ontario Medical Foundation: Honoraria portion of this claim (a tax receipt will be issued annually).</t>
  </si>
  <si>
    <t>Donate: Ontario Medical Foundation: Other Amount  (a tax receipt will be issued annually).</t>
  </si>
  <si>
    <t>Donate: Ontario Medical Student Bursary Fund: Payment for this claim (a tax receipt will be issued annually).</t>
  </si>
  <si>
    <t>Donate: Ontario Medical Student Bursary Fund: Honoraria portion of this claim (a tax receipt will be issued annually).</t>
  </si>
  <si>
    <t>Donate: Ontario Medical Student Bursary Fund: Other Amount (a tax receipt will be issued annually).</t>
  </si>
  <si>
    <t>Redirect to your unit's discretionary account: Honoraria &amp; expenses of this claim</t>
  </si>
  <si>
    <t>Redirect to your unit's discretionary account: Honoraria portion of this claim</t>
  </si>
  <si>
    <t>Redirect to your unit's discretionary account: Other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</si>
</sst>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00000"/>
    <numFmt numFmtId="165" formatCode="yyyy\/mmm\/dd"/>
    <numFmt numFmtId="166" formatCode="&quot;$&quot;#,##0.00"/>
  </numFmts>
  <fonts count="31"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Aptos Narrow"/>
      <family val="2"/>
      <scheme val="minor"/>
    </font>
    <font>
      <b/>
      <sz val="16"/>
      <color theme="1"/>
      <name val="Aptos Narrow"/>
      <family val="2"/>
      <scheme val="minor"/>
    </font>
    <font>
      <b/>
      <sz val="10"/>
      <color rgb="FFFF0000"/>
      <name val="Aptos Narrow"/>
      <family val="2"/>
      <scheme val="minor"/>
    </font>
    <font>
      <b/>
      <sz val="10"/>
      <color theme="1"/>
      <name val="Aptos Narrow"/>
      <family val="2"/>
      <scheme val="minor"/>
    </font>
    <font>
      <b/>
      <sz val="12"/>
      <color theme="1"/>
      <name val="Aptos Narrow"/>
      <family val="2"/>
      <scheme val="minor"/>
    </font>
    <font>
      <i/>
      <sz val="11"/>
      <color theme="1"/>
      <name val="Aptos Narrow"/>
      <family val="2"/>
      <scheme val="minor"/>
    </font>
    <font>
      <u val="doubleAccounting"/>
      <sz val="11"/>
      <color theme="1"/>
      <name val="Aptos Narrow"/>
      <family val="2"/>
      <scheme val="minor"/>
    </font>
    <font>
      <i/>
      <sz val="10"/>
      <color theme="1"/>
      <name val="Aptos Narrow"/>
      <family val="2"/>
      <scheme val="minor"/>
    </font>
    <font>
      <b/>
      <sz val="11"/>
      <color rgb="FFFF0000"/>
      <name val="Aptos Narrow"/>
      <family val="2"/>
      <scheme val="minor"/>
    </font>
    <font>
      <b/>
      <sz val="12"/>
      <color rgb="FFFF0000"/>
      <name val="Aptos Narrow"/>
      <family val="2"/>
      <scheme val="minor"/>
    </font>
    <font>
      <u/>
      <sz val="11"/>
      <color theme="10"/>
      <name val="Aptos Narrow"/>
      <family val="2"/>
      <scheme val="minor"/>
    </font>
    <font>
      <b/>
      <i/>
      <sz val="9"/>
      <color theme="1"/>
      <name val="Aptos Narrow"/>
      <family val="2"/>
      <scheme val="minor"/>
    </font>
    <font>
      <b/>
      <i/>
      <sz val="11"/>
      <color theme="1"/>
      <name val="Aptos Narrow"/>
      <family val="2"/>
      <scheme val="minor"/>
    </font>
    <font>
      <b/>
      <i/>
      <sz val="10"/>
      <color theme="1"/>
      <name val="Aptos Narrow"/>
      <family val="2"/>
      <scheme val="minor"/>
    </font>
    <font>
      <b/>
      <i/>
      <sz val="14"/>
      <color rgb="FFFF0000"/>
      <name val="Aptos Narrow"/>
      <family val="2"/>
      <scheme val="minor"/>
    </font>
    <font>
      <b/>
      <i/>
      <sz val="8"/>
      <color theme="1"/>
      <name val="Aptos Narrow"/>
      <family val="2"/>
      <scheme val="minor"/>
    </font>
    <font>
      <b/>
      <i/>
      <sz val="12"/>
      <color theme="1"/>
      <name val="Aptos Narrow"/>
      <family val="2"/>
      <scheme val="minor"/>
    </font>
    <font>
      <u/>
      <sz val="11"/>
      <color theme="3" tint="0.249977111117893"/>
      <name val="Aptos Narrow"/>
      <family val="2"/>
      <scheme val="minor"/>
    </font>
    <font>
      <b/>
      <i/>
      <u/>
      <sz val="11"/>
      <color theme="3" tint="0.249977111117893"/>
      <name val="Aptos Narrow"/>
      <family val="2"/>
      <scheme val="minor"/>
    </font>
    <font>
      <sz val="12"/>
      <color theme="1"/>
      <name val="Aptos Narrow"/>
      <family val="2"/>
      <scheme val="minor"/>
    </font>
    <font>
      <sz val="11"/>
      <color theme="1"/>
      <name val="Arial"/>
      <family val="2"/>
    </font>
    <font>
      <sz val="9"/>
      <color theme="1"/>
      <name val="Arial"/>
      <family val="2"/>
    </font>
    <font>
      <sz val="10"/>
      <color theme="1"/>
      <name val="Arial"/>
      <family val="2"/>
    </font>
    <font>
      <b/>
      <sz val="9"/>
      <color theme="1"/>
      <name val="Arial"/>
      <family val="2"/>
    </font>
    <font>
      <b/>
      <sz val="12"/>
      <color theme="1"/>
      <name val="Arial"/>
      <family val="2"/>
    </font>
    <font>
      <b/>
      <sz val="10"/>
      <color theme="1"/>
      <name val="Arial Narrow"/>
      <family val="2"/>
    </font>
    <font>
      <sz val="9"/>
      <color indexed="81"/>
      <name val="Tahoma"/>
      <family val="2"/>
    </font>
    <font>
      <b/>
      <sz val="9"/>
      <color indexed="81"/>
      <name val="Tahoma"/>
      <family val="2"/>
    </font>
  </fonts>
  <fills count="13">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13" fillId="0" borderId="0" applyNumberFormat="0" applyFill="0" applyBorder="0" applyAlignment="0" applyProtection="0"/>
    <xf numFmtId="0" fontId="23" fillId="0" borderId="0"/>
  </cellStyleXfs>
  <cellXfs count="155">
    <xf numFmtId="0" fontId="0" fillId="0" borderId="0" xfId="0"/>
    <xf numFmtId="0" fontId="2" fillId="0" borderId="0" xfId="0" applyFont="1"/>
    <xf numFmtId="0" fontId="5" fillId="0" borderId="0" xfId="0" applyFont="1" applyAlignment="1">
      <alignment horizontal="right"/>
    </xf>
    <xf numFmtId="0" fontId="8" fillId="0" borderId="1" xfId="0" applyFont="1" applyBorder="1"/>
    <xf numFmtId="0" fontId="10" fillId="4" borderId="1" xfId="0" applyFont="1" applyFill="1" applyBorder="1"/>
    <xf numFmtId="0" fontId="3" fillId="0" borderId="0" xfId="0" applyFont="1"/>
    <xf numFmtId="0" fontId="2" fillId="0" borderId="0" xfId="0" applyFont="1" applyAlignment="1">
      <alignment horizontal="center"/>
    </xf>
    <xf numFmtId="0" fontId="15" fillId="0" borderId="0" xfId="0" applyFont="1"/>
    <xf numFmtId="0" fontId="15" fillId="0" borderId="1" xfId="0" applyFont="1" applyBorder="1"/>
    <xf numFmtId="0" fontId="16" fillId="0" borderId="1" xfId="0" applyFont="1" applyBorder="1"/>
    <xf numFmtId="0" fontId="18" fillId="0" borderId="1" xfId="0" applyFont="1" applyBorder="1" applyAlignment="1">
      <alignment horizontal="right"/>
    </xf>
    <xf numFmtId="0" fontId="15" fillId="7" borderId="1" xfId="0" applyFont="1" applyFill="1" applyBorder="1"/>
    <xf numFmtId="0" fontId="15" fillId="3" borderId="3" xfId="0" applyFont="1" applyFill="1" applyBorder="1">
      <extLst>
        <ext xmlns:xfpb="http://schemas.microsoft.com/office/spreadsheetml/2022/featurepropertybag" uri="{C7286773-470A-42A8-94C5-96B5CB345126}">
          <xfpb:xfComplement i="0"/>
        </ext>
      </extLst>
    </xf>
    <xf numFmtId="0" fontId="15" fillId="4" borderId="3" xfId="0" applyFont="1" applyFill="1" applyBorder="1"/>
    <xf numFmtId="0" fontId="19" fillId="7" borderId="4" xfId="0" applyFont="1" applyFill="1" applyBorder="1" applyAlignment="1">
      <alignment horizontal="center"/>
    </xf>
    <xf numFmtId="0" fontId="8" fillId="0" borderId="0" xfId="0" applyFont="1"/>
    <xf numFmtId="44" fontId="8" fillId="0" borderId="1" xfId="1" applyFont="1" applyBorder="1" applyAlignment="1">
      <alignment horizontal="center"/>
    </xf>
    <xf numFmtId="0" fontId="7" fillId="7" borderId="1" xfId="0" applyFont="1" applyFill="1" applyBorder="1" applyAlignment="1">
      <alignment horizontal="center"/>
    </xf>
    <xf numFmtId="0" fontId="7" fillId="0" borderId="0" xfId="0" applyFont="1"/>
    <xf numFmtId="0" fontId="22" fillId="0" borderId="0" xfId="0" applyFont="1"/>
    <xf numFmtId="0" fontId="7" fillId="7" borderId="1" xfId="0" applyFont="1" applyFill="1" applyBorder="1"/>
    <xf numFmtId="0" fontId="7" fillId="2" borderId="1" xfId="0" applyFont="1" applyFill="1" applyBorder="1"/>
    <xf numFmtId="49" fontId="14" fillId="0" borderId="1" xfId="0" applyNumberFormat="1" applyFont="1" applyBorder="1"/>
    <xf numFmtId="0" fontId="24" fillId="9" borderId="1" xfId="3" applyFont="1" applyFill="1" applyBorder="1" applyAlignment="1">
      <alignment horizontal="center"/>
    </xf>
    <xf numFmtId="0" fontId="23" fillId="0" borderId="0" xfId="3"/>
    <xf numFmtId="0" fontId="23" fillId="10" borderId="1" xfId="3" applyFill="1" applyBorder="1"/>
    <xf numFmtId="0" fontId="23" fillId="11" borderId="1" xfId="3" applyFill="1" applyBorder="1"/>
    <xf numFmtId="18" fontId="24" fillId="0" borderId="1" xfId="3" applyNumberFormat="1" applyFont="1" applyBorder="1" applyAlignment="1">
      <alignment horizontal="center"/>
    </xf>
    <xf numFmtId="0" fontId="25" fillId="0" borderId="1" xfId="3" applyFont="1" applyBorder="1"/>
    <xf numFmtId="0" fontId="24" fillId="0" borderId="1" xfId="3" applyFont="1" applyBorder="1"/>
    <xf numFmtId="0" fontId="23" fillId="0" borderId="1" xfId="3" applyBorder="1"/>
    <xf numFmtId="0" fontId="23" fillId="6" borderId="1" xfId="3" applyFill="1" applyBorder="1"/>
    <xf numFmtId="0" fontId="26" fillId="0" borderId="0" xfId="3" applyFont="1"/>
    <xf numFmtId="0" fontId="24" fillId="0" borderId="0" xfId="3" applyFont="1"/>
    <xf numFmtId="2" fontId="24" fillId="0" borderId="0" xfId="3" applyNumberFormat="1" applyFont="1"/>
    <xf numFmtId="0" fontId="23" fillId="0" borderId="1" xfId="3" applyBorder="1" applyAlignment="1">
      <alignment horizontal="center"/>
    </xf>
    <xf numFmtId="0" fontId="23" fillId="0" borderId="0" xfId="3" applyAlignment="1">
      <alignment vertical="center"/>
    </xf>
    <xf numFmtId="0" fontId="24" fillId="9" borderId="1" xfId="3" applyFont="1" applyFill="1" applyBorder="1"/>
    <xf numFmtId="0" fontId="27" fillId="0" borderId="1" xfId="3" applyFont="1" applyBorder="1"/>
    <xf numFmtId="18" fontId="6" fillId="0" borderId="1" xfId="0" applyNumberFormat="1" applyFont="1" applyBorder="1" applyProtection="1">
      <protection locked="0"/>
    </xf>
    <xf numFmtId="2" fontId="2" fillId="8" borderId="0" xfId="0" applyNumberFormat="1" applyFont="1" applyFill="1"/>
    <xf numFmtId="0" fontId="2" fillId="8" borderId="0" xfId="0" applyFont="1" applyFill="1"/>
    <xf numFmtId="0" fontId="0" fillId="0" borderId="1" xfId="0" applyBorder="1" applyProtection="1">
      <protection locked="0"/>
    </xf>
    <xf numFmtId="2" fontId="8" fillId="0" borderId="1" xfId="0" applyNumberFormat="1" applyFont="1" applyBorder="1" applyAlignment="1">
      <alignment horizontal="center"/>
    </xf>
    <xf numFmtId="0" fontId="15" fillId="3" borderId="4" xfId="0" applyFont="1" applyFill="1" applyBorder="1"/>
    <xf numFmtId="0" fontId="8" fillId="5" borderId="5" xfId="0" applyFont="1" applyFill="1" applyBorder="1"/>
    <xf numFmtId="0" fontId="8" fillId="0" borderId="1" xfId="0" applyFont="1" applyBorder="1" applyProtection="1">
      <protection locked="0"/>
    </xf>
    <xf numFmtId="44" fontId="0" fillId="0" borderId="1" xfId="0" applyNumberFormat="1" applyBorder="1"/>
    <xf numFmtId="2" fontId="8" fillId="0" borderId="1" xfId="0" applyNumberFormat="1" applyFont="1" applyBorder="1" applyAlignment="1" applyProtection="1">
      <alignment horizontal="center"/>
      <protection locked="0"/>
    </xf>
    <xf numFmtId="0" fontId="15" fillId="4" borderId="5" xfId="0" applyFont="1" applyFill="1" applyBorder="1" applyProtection="1">
      <protection locked="0"/>
    </xf>
    <xf numFmtId="0" fontId="23" fillId="12" borderId="0" xfId="3" applyFill="1"/>
    <xf numFmtId="0" fontId="23" fillId="0" borderId="0" xfId="3" applyProtection="1">
      <protection locked="0"/>
    </xf>
    <xf numFmtId="16" fontId="0" fillId="0" borderId="1" xfId="0" applyNumberFormat="1" applyBorder="1" applyProtection="1">
      <protection locked="0"/>
    </xf>
    <xf numFmtId="44" fontId="1" fillId="0" borderId="1" xfId="1" applyFont="1" applyBorder="1" applyAlignment="1">
      <alignment horizontal="center"/>
    </xf>
    <xf numFmtId="166" fontId="8" fillId="0" borderId="1" xfId="1" applyNumberFormat="1" applyFont="1" applyBorder="1" applyAlignment="1">
      <alignment horizontal="center"/>
    </xf>
    <xf numFmtId="44" fontId="0" fillId="0" borderId="1" xfId="1" applyFont="1" applyBorder="1"/>
    <xf numFmtId="0" fontId="15" fillId="7" borderId="1" xfId="0" applyFont="1" applyFill="1" applyBorder="1" applyAlignment="1">
      <alignment horizontal="left"/>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15" fillId="7" borderId="1" xfId="0" applyFont="1" applyFill="1" applyBorder="1" applyAlignment="1">
      <alignment horizontal="center" wrapText="1"/>
    </xf>
    <xf numFmtId="165" fontId="8" fillId="7" borderId="3" xfId="0" applyNumberFormat="1" applyFont="1" applyFill="1" applyBorder="1" applyAlignment="1" applyProtection="1">
      <alignment horizontal="center" wrapText="1"/>
      <protection locked="0"/>
    </xf>
    <xf numFmtId="165" fontId="8" fillId="7" borderId="5" xfId="0" applyNumberFormat="1" applyFont="1" applyFill="1" applyBorder="1" applyAlignment="1" applyProtection="1">
      <alignment horizontal="center" wrapText="1"/>
      <protection locked="0"/>
    </xf>
    <xf numFmtId="0" fontId="4" fillId="7" borderId="0" xfId="0" applyFont="1" applyFill="1" applyAlignment="1">
      <alignment horizontal="center" vertical="center"/>
    </xf>
    <xf numFmtId="0" fontId="11" fillId="8" borderId="0" xfId="0" applyFont="1" applyFill="1" applyAlignment="1">
      <alignment horizontal="right"/>
    </xf>
    <xf numFmtId="0" fontId="7" fillId="7" borderId="3" xfId="0" applyFont="1" applyFill="1" applyBorder="1" applyAlignment="1">
      <alignment horizontal="left"/>
    </xf>
    <xf numFmtId="0" fontId="7" fillId="7" borderId="4" xfId="0" applyFont="1" applyFill="1" applyBorder="1" applyAlignment="1">
      <alignment horizontal="left"/>
    </xf>
    <xf numFmtId="0" fontId="7" fillId="7" borderId="5" xfId="0" applyFont="1" applyFill="1" applyBorder="1" applyAlignment="1">
      <alignment horizontal="left"/>
    </xf>
    <xf numFmtId="0" fontId="2" fillId="7" borderId="3" xfId="0" applyFont="1" applyFill="1" applyBorder="1" applyAlignment="1">
      <alignment horizontal="center"/>
    </xf>
    <xf numFmtId="0" fontId="2" fillId="7" borderId="5" xfId="0" applyFont="1" applyFill="1" applyBorder="1" applyAlignment="1">
      <alignment horizontal="center"/>
    </xf>
    <xf numFmtId="164" fontId="0" fillId="0" borderId="1" xfId="0" applyNumberFormat="1" applyBorder="1" applyAlignment="1" applyProtection="1">
      <alignment horizontal="left"/>
      <protection locked="0"/>
    </xf>
    <xf numFmtId="0" fontId="8" fillId="0" borderId="6" xfId="0" applyFont="1" applyBorder="1" applyAlignment="1" applyProtection="1">
      <alignment horizontal="left"/>
      <protection locked="0"/>
    </xf>
    <xf numFmtId="0" fontId="8" fillId="0" borderId="5" xfId="0" applyFont="1" applyBorder="1" applyAlignment="1" applyProtection="1">
      <alignment horizontal="left"/>
      <protection locked="0"/>
    </xf>
    <xf numFmtId="0" fontId="15" fillId="5" borderId="3" xfId="0" applyFont="1" applyFill="1" applyBorder="1" applyAlignment="1">
      <alignment horizontal="center"/>
    </xf>
    <xf numFmtId="0" fontId="15" fillId="5" borderId="4" xfId="0" applyFont="1" applyFill="1" applyBorder="1" applyAlignment="1">
      <alignment horizontal="center"/>
    </xf>
    <xf numFmtId="0" fontId="7" fillId="7" borderId="1" xfId="0" applyFont="1" applyFill="1" applyBorder="1" applyAlignment="1">
      <alignment horizontal="left"/>
    </xf>
    <xf numFmtId="0" fontId="7" fillId="7" borderId="3" xfId="0" applyFont="1" applyFill="1" applyBorder="1" applyAlignment="1">
      <alignment horizontal="center"/>
    </xf>
    <xf numFmtId="0" fontId="7" fillId="7" borderId="4" xfId="0" applyFont="1" applyFill="1" applyBorder="1" applyAlignment="1">
      <alignment horizontal="center"/>
    </xf>
    <xf numFmtId="0" fontId="7" fillId="7" borderId="5" xfId="0" applyFont="1" applyFill="1" applyBorder="1" applyAlignment="1">
      <alignment horizontal="center"/>
    </xf>
    <xf numFmtId="0" fontId="7" fillId="7" borderId="1" xfId="0" applyFont="1" applyFill="1" applyBorder="1" applyAlignment="1">
      <alignment horizontal="center"/>
    </xf>
    <xf numFmtId="0" fontId="8" fillId="0" borderId="3" xfId="0" applyFont="1" applyBorder="1" applyAlignment="1" applyProtection="1">
      <alignment horizontal="left"/>
      <protection locked="0"/>
    </xf>
    <xf numFmtId="0" fontId="8" fillId="0" borderId="4" xfId="0" applyFont="1" applyBorder="1" applyAlignment="1" applyProtection="1">
      <alignment horizontal="left"/>
      <protection locked="0"/>
    </xf>
    <xf numFmtId="0" fontId="8" fillId="0" borderId="2" xfId="0" applyFont="1" applyBorder="1" applyAlignment="1" applyProtection="1">
      <alignment horizontal="left"/>
      <protection locked="0"/>
    </xf>
    <xf numFmtId="0" fontId="15" fillId="7" borderId="7" xfId="0" applyFont="1" applyFill="1" applyBorder="1" applyAlignment="1">
      <alignment horizontal="center" wrapText="1"/>
    </xf>
    <xf numFmtId="0" fontId="15" fillId="5" borderId="1" xfId="0" applyFont="1" applyFill="1" applyBorder="1" applyAlignment="1">
      <alignment horizontal="left"/>
    </xf>
    <xf numFmtId="0" fontId="8" fillId="0" borderId="3"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15" fillId="3" borderId="1" xfId="0" applyFont="1" applyFill="1" applyBorder="1" applyAlignment="1">
      <alignment horizontal="left"/>
    </xf>
    <xf numFmtId="0" fontId="15" fillId="4" borderId="1" xfId="0" applyFont="1" applyFill="1" applyBorder="1" applyAlignment="1">
      <alignment horizontal="left"/>
    </xf>
    <xf numFmtId="0" fontId="10" fillId="4" borderId="1" xfId="0" applyFont="1" applyFill="1" applyBorder="1" applyAlignment="1">
      <alignment horizontal="left"/>
    </xf>
    <xf numFmtId="0" fontId="10" fillId="4" borderId="3" xfId="0" applyFont="1" applyFill="1" applyBorder="1" applyAlignment="1">
      <alignment horizontal="center"/>
    </xf>
    <xf numFmtId="0" fontId="10" fillId="4" borderId="5" xfId="0" applyFont="1" applyFill="1" applyBorder="1" applyAlignment="1">
      <alignment horizontal="center"/>
    </xf>
    <xf numFmtId="0" fontId="0" fillId="0" borderId="3" xfId="0" applyBorder="1" applyAlignment="1" applyProtection="1">
      <alignment horizontal="center"/>
      <protection locked="0"/>
    </xf>
    <xf numFmtId="0" fontId="0" fillId="0" borderId="5" xfId="0" applyBorder="1" applyAlignment="1" applyProtection="1">
      <alignment horizontal="center"/>
      <protection locked="0"/>
    </xf>
    <xf numFmtId="0" fontId="2" fillId="7" borderId="3" xfId="0" applyFont="1" applyFill="1" applyBorder="1" applyAlignment="1">
      <alignment horizontal="right"/>
    </xf>
    <xf numFmtId="0" fontId="2" fillId="7" borderId="4" xfId="0" applyFont="1" applyFill="1" applyBorder="1" applyAlignment="1">
      <alignment horizontal="right"/>
    </xf>
    <xf numFmtId="0" fontId="2" fillId="7" borderId="5" xfId="0" applyFont="1" applyFill="1" applyBorder="1" applyAlignment="1">
      <alignment horizontal="right"/>
    </xf>
    <xf numFmtId="0" fontId="9" fillId="0" borderId="3" xfId="0" applyFont="1" applyBorder="1" applyAlignment="1">
      <alignment horizontal="center"/>
    </xf>
    <xf numFmtId="0" fontId="9" fillId="0" borderId="5" xfId="0" applyFont="1" applyBorder="1" applyAlignment="1">
      <alignment horizontal="center"/>
    </xf>
    <xf numFmtId="0" fontId="7" fillId="5" borderId="3" xfId="0" applyFont="1" applyFill="1" applyBorder="1" applyAlignment="1">
      <alignment horizontal="left"/>
    </xf>
    <xf numFmtId="0" fontId="7" fillId="5" borderId="4" xfId="0" applyFont="1" applyFill="1" applyBorder="1" applyAlignment="1">
      <alignment horizontal="left"/>
    </xf>
    <xf numFmtId="0" fontId="7" fillId="5" borderId="5" xfId="0" applyFont="1" applyFill="1" applyBorder="1" applyAlignment="1">
      <alignment horizontal="left"/>
    </xf>
    <xf numFmtId="0" fontId="2" fillId="2" borderId="3" xfId="0" applyFont="1" applyFill="1" applyBorder="1" applyAlignment="1">
      <alignment horizontal="center"/>
    </xf>
    <xf numFmtId="0" fontId="2" fillId="2" borderId="5" xfId="0" applyFont="1" applyFill="1" applyBorder="1" applyAlignment="1">
      <alignment horizontal="center"/>
    </xf>
    <xf numFmtId="0" fontId="22" fillId="0" borderId="3" xfId="0" applyFont="1" applyBorder="1" applyAlignment="1">
      <alignment horizontal="center"/>
    </xf>
    <xf numFmtId="0" fontId="22" fillId="0" borderId="4" xfId="0" applyFont="1" applyBorder="1" applyAlignment="1">
      <alignment horizontal="center"/>
    </xf>
    <xf numFmtId="0" fontId="22" fillId="0" borderId="5" xfId="0" applyFont="1" applyBorder="1" applyAlignment="1">
      <alignment horizontal="center"/>
    </xf>
    <xf numFmtId="0" fontId="7" fillId="2" borderId="3" xfId="0" applyFont="1" applyFill="1" applyBorder="1" applyAlignment="1">
      <alignment horizontal="left"/>
    </xf>
    <xf numFmtId="0" fontId="7" fillId="2" borderId="4" xfId="0" applyFont="1" applyFill="1" applyBorder="1" applyAlignment="1">
      <alignment horizontal="left"/>
    </xf>
    <xf numFmtId="0" fontId="7" fillId="2" borderId="5" xfId="0" applyFont="1" applyFill="1" applyBorder="1" applyAlignment="1">
      <alignment horizontal="left"/>
    </xf>
    <xf numFmtId="0" fontId="7" fillId="2" borderId="3" xfId="0" applyFont="1" applyFill="1" applyBorder="1" applyAlignment="1">
      <alignment horizontal="center"/>
    </xf>
    <xf numFmtId="0" fontId="7" fillId="2" borderId="5" xfId="0" applyFont="1" applyFill="1" applyBorder="1" applyAlignment="1">
      <alignment horizontal="center"/>
    </xf>
    <xf numFmtId="0" fontId="2" fillId="2" borderId="1" xfId="0" applyFont="1" applyFill="1" applyBorder="1" applyAlignment="1">
      <alignment horizontal="right"/>
    </xf>
    <xf numFmtId="0" fontId="0" fillId="0" borderId="1" xfId="0" applyBorder="1" applyAlignment="1">
      <alignment horizontal="center"/>
    </xf>
    <xf numFmtId="166" fontId="0" fillId="0" borderId="1" xfId="1" applyNumberFormat="1" applyFont="1" applyBorder="1" applyAlignment="1">
      <alignment horizontal="center"/>
    </xf>
    <xf numFmtId="0" fontId="15" fillId="7" borderId="3" xfId="0" applyFont="1" applyFill="1" applyBorder="1" applyAlignment="1">
      <alignment horizontal="left"/>
    </xf>
    <xf numFmtId="0" fontId="15" fillId="7" borderId="4" xfId="0" applyFont="1" applyFill="1" applyBorder="1" applyAlignment="1">
      <alignment horizontal="left"/>
    </xf>
    <xf numFmtId="0" fontId="15" fillId="7" borderId="5" xfId="0" applyFont="1" applyFill="1" applyBorder="1" applyAlignment="1">
      <alignment horizontal="left"/>
    </xf>
    <xf numFmtId="0" fontId="0" fillId="0" borderId="3"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8" fillId="0" borderId="1" xfId="0" applyFont="1" applyBorder="1" applyAlignment="1" applyProtection="1">
      <alignment horizontal="center"/>
      <protection locked="0"/>
    </xf>
    <xf numFmtId="0" fontId="15" fillId="7" borderId="1" xfId="0" applyFont="1" applyFill="1" applyBorder="1" applyAlignment="1">
      <alignment horizontal="left" wrapText="1"/>
    </xf>
    <xf numFmtId="0" fontId="7" fillId="7" borderId="3" xfId="0" applyFont="1" applyFill="1" applyBorder="1" applyAlignment="1">
      <alignment horizontal="right"/>
    </xf>
    <xf numFmtId="0" fontId="7" fillId="7" borderId="4" xfId="0" applyFont="1" applyFill="1" applyBorder="1" applyAlignment="1">
      <alignment horizontal="right"/>
    </xf>
    <xf numFmtId="0" fontId="7" fillId="7" borderId="5" xfId="0" applyFont="1" applyFill="1" applyBorder="1" applyAlignment="1">
      <alignment horizontal="right"/>
    </xf>
    <xf numFmtId="0" fontId="8" fillId="0" borderId="3" xfId="0" applyFont="1" applyBorder="1" applyAlignment="1" applyProtection="1">
      <alignment horizontal="center"/>
      <protection locked="0"/>
    </xf>
    <xf numFmtId="0" fontId="8" fillId="0" borderId="5" xfId="0" applyFont="1" applyBorder="1" applyAlignment="1" applyProtection="1">
      <alignment horizontal="center"/>
      <protection locked="0"/>
    </xf>
    <xf numFmtId="0" fontId="15" fillId="2" borderId="3" xfId="0" applyFont="1" applyFill="1" applyBorder="1" applyAlignment="1">
      <alignment horizontal="left"/>
    </xf>
    <xf numFmtId="0" fontId="15" fillId="2" borderId="5" xfId="0" applyFont="1" applyFill="1" applyBorder="1" applyAlignment="1">
      <alignment horizontal="left"/>
    </xf>
    <xf numFmtId="0" fontId="16" fillId="0" borderId="0" xfId="0" applyFont="1" applyAlignment="1">
      <alignment horizontal="right"/>
    </xf>
    <xf numFmtId="0" fontId="2" fillId="6" borderId="6" xfId="0" applyFont="1" applyFill="1" applyBorder="1" applyAlignment="1">
      <alignment horizontal="center" vertical="justify" wrapText="1"/>
    </xf>
    <xf numFmtId="0" fontId="2" fillId="6" borderId="8" xfId="0" applyFont="1" applyFill="1" applyBorder="1" applyAlignment="1">
      <alignment horizontal="center" vertical="justify" wrapText="1"/>
    </xf>
    <xf numFmtId="0" fontId="2" fillId="6" borderId="9" xfId="0" applyFont="1" applyFill="1" applyBorder="1" applyAlignment="1">
      <alignment horizontal="center" vertical="justify" wrapText="1"/>
    </xf>
    <xf numFmtId="0" fontId="2" fillId="6" borderId="10" xfId="0" applyFont="1" applyFill="1" applyBorder="1" applyAlignment="1">
      <alignment horizontal="center" vertical="justify" wrapText="1"/>
    </xf>
    <xf numFmtId="0" fontId="2" fillId="6" borderId="6" xfId="0" applyFont="1" applyFill="1" applyBorder="1" applyAlignment="1" applyProtection="1">
      <alignment horizontal="left" vertical="center" wrapText="1"/>
      <protection locked="0"/>
    </xf>
    <xf numFmtId="0" fontId="2" fillId="6" borderId="2" xfId="0" applyFont="1" applyFill="1" applyBorder="1" applyAlignment="1" applyProtection="1">
      <alignment horizontal="left" vertical="center" wrapText="1"/>
      <protection locked="0"/>
    </xf>
    <xf numFmtId="0" fontId="2" fillId="6" borderId="8" xfId="0" applyFont="1" applyFill="1" applyBorder="1" applyAlignment="1" applyProtection="1">
      <alignment horizontal="left" vertical="center" wrapText="1"/>
      <protection locked="0"/>
    </xf>
    <xf numFmtId="0" fontId="2" fillId="6" borderId="9"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0" fillId="0" borderId="3" xfId="2" applyFont="1" applyBorder="1" applyAlignment="1">
      <alignment horizontal="left"/>
    </xf>
    <xf numFmtId="0" fontId="21" fillId="0" borderId="4" xfId="2" applyFont="1" applyBorder="1" applyAlignment="1">
      <alignment horizontal="left"/>
    </xf>
    <xf numFmtId="0" fontId="21" fillId="0" borderId="5" xfId="2" applyFont="1" applyBorder="1" applyAlignment="1">
      <alignment horizontal="left"/>
    </xf>
    <xf numFmtId="0" fontId="15" fillId="0" borderId="3" xfId="0" applyFont="1" applyBorder="1" applyAlignment="1">
      <alignment horizontal="left"/>
    </xf>
    <xf numFmtId="0" fontId="15" fillId="0" borderId="4" xfId="0" applyFont="1" applyBorder="1" applyAlignment="1">
      <alignment horizontal="left"/>
    </xf>
    <xf numFmtId="0" fontId="15" fillId="0" borderId="5" xfId="0" applyFont="1" applyBorder="1" applyAlignment="1">
      <alignment horizontal="left"/>
    </xf>
    <xf numFmtId="0" fontId="13" fillId="0" borderId="1" xfId="2" applyBorder="1" applyAlignment="1" applyProtection="1">
      <alignment horizontal="center"/>
    </xf>
    <xf numFmtId="0" fontId="15" fillId="0" borderId="1" xfId="0" applyFont="1" applyBorder="1" applyAlignment="1">
      <alignment horizontal="left"/>
    </xf>
    <xf numFmtId="0" fontId="13" fillId="0" borderId="1" xfId="2" applyBorder="1" applyAlignment="1">
      <alignment horizontal="center"/>
    </xf>
    <xf numFmtId="44" fontId="28" fillId="6" borderId="1" xfId="1" applyFont="1" applyFill="1" applyBorder="1" applyAlignment="1" applyProtection="1">
      <alignment horizontal="left"/>
      <protection locked="0"/>
    </xf>
    <xf numFmtId="0" fontId="2" fillId="7" borderId="1" xfId="0" applyFont="1" applyFill="1" applyBorder="1" applyAlignment="1">
      <alignment horizontal="center" wrapText="1"/>
    </xf>
    <xf numFmtId="0" fontId="0" fillId="0" borderId="1" xfId="0" applyBorder="1" applyAlignment="1" applyProtection="1">
      <alignment horizontal="left" wrapText="1"/>
      <protection locked="0"/>
    </xf>
    <xf numFmtId="0" fontId="19" fillId="7" borderId="1" xfId="0" applyFont="1" applyFill="1" applyBorder="1" applyAlignment="1">
      <alignment horizontal="left"/>
    </xf>
  </cellXfs>
  <cellStyles count="4">
    <cellStyle name="Currency" xfId="1" builtinId="4"/>
    <cellStyle name="Hyperlink" xfId="2" builtinId="8"/>
    <cellStyle name="Normal" xfId="0" builtinId="0"/>
    <cellStyle name="Normal 2" xfId="3" xr:uid="{CD9530F1-6F81-4854-9B03-40046E76283D}"/>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Radio" firstButton="1" fmlaLink="Lists!$I$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https://www.oma.org/siteassets/oma/media/pagetree/about-oma/charter-policies/financial-matters/oma-leader-compensation-policy-pol0019-012025-12-10_final-s.pdf" TargetMode="External"/><Relationship Id="rId3" Type="http://schemas.openxmlformats.org/officeDocument/2006/relationships/hyperlink" Target="https://www.canada.ca/content/dam/cra-arc/formspubs/pbg/td1/td1-26e.pdf" TargetMode="External"/><Relationship Id="rId7" Type="http://schemas.openxmlformats.org/officeDocument/2006/relationships/hyperlink" Target="https://www.canada.ca/content/dam/cra-arc/formspubs/pbg/td1on/td1on-26e.pdf" TargetMode="External"/><Relationship Id="rId12" Type="http://schemas.openxmlformats.org/officeDocument/2006/relationships/hyperlink" Target="https://www.canada.ca/content/dam/cra-arc/formspubs/pbg/td1on/td1on-fill-26e.pdf" TargetMode="External"/><Relationship Id="rId2" Type="http://schemas.openxmlformats.org/officeDocument/2006/relationships/hyperlink" Target="https://www.canada.ca/content/dam/cra-arc/formspubs/pbg/td1/td1-22e.pdf" TargetMode="External"/><Relationship Id="rId1" Type="http://schemas.openxmlformats.org/officeDocument/2006/relationships/hyperlink" Target="https://www.oma.org/member/your-association/about-oma/financial-matters-and-expense-claims/" TargetMode="External"/><Relationship Id="rId6" Type="http://schemas.openxmlformats.org/officeDocument/2006/relationships/hyperlink" Target="https://www.canada.ca/content/dam/cra-arc/formspubs/pbg/td1on/td1on-24e.pdf" TargetMode="External"/><Relationship Id="rId11" Type="http://schemas.openxmlformats.org/officeDocument/2006/relationships/hyperlink" Target="https://www.canada.ca/content/dam/cra-arc/formspubs/pbg/td1/td1-fill-26e.pdf" TargetMode="External"/><Relationship Id="rId5" Type="http://schemas.openxmlformats.org/officeDocument/2006/relationships/hyperlink" Target="https://www.canada.ca/content/dam/cra-arc/formspubs/pbg/td1/td1-24e.pdf" TargetMode="External"/><Relationship Id="rId10" Type="http://schemas.openxmlformats.org/officeDocument/2006/relationships/hyperlink" Target="https://www.oma.org/member/your-association/about-oma/financial-matters-and-expense-claims" TargetMode="External"/><Relationship Id="rId4" Type="http://schemas.openxmlformats.org/officeDocument/2006/relationships/hyperlink" Target="https://www.oma.org/member/your-association/charters-policies-and-position-descriptions/financial-matters-and-expense-claims/" TargetMode="Externa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1</xdr:row>
      <xdr:rowOff>114300</xdr:rowOff>
    </xdr:to>
    <xdr:sp macro="" textlink="">
      <xdr:nvSpPr>
        <xdr:cNvPr id="2" name="AutoShape 1">
          <a:extLst>
            <a:ext uri="{FF2B5EF4-FFF2-40B4-BE49-F238E27FC236}">
              <a16:creationId xmlns:a16="http://schemas.microsoft.com/office/drawing/2014/main" id="{399A56B4-7BB2-4257-8E5A-B6B7D3410B72}"/>
            </a:ext>
          </a:extLst>
        </xdr:cNvPr>
        <xdr:cNvSpPr>
          <a:spLocks noChangeAspect="1" noChangeArrowheads="1"/>
        </xdr:cNvSpPr>
      </xdr:nvSpPr>
      <xdr:spPr bwMode="auto">
        <a:xfrm>
          <a:off x="6096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19050</xdr:colOff>
      <xdr:row>0</xdr:row>
      <xdr:rowOff>19051</xdr:rowOff>
    </xdr:from>
    <xdr:to>
      <xdr:col>3</xdr:col>
      <xdr:colOff>103344</xdr:colOff>
      <xdr:row>5</xdr:row>
      <xdr:rowOff>0</xdr:rowOff>
    </xdr:to>
    <xdr:pic>
      <xdr:nvPicPr>
        <xdr:cNvPr id="3" name="Picture 2">
          <a:extLst>
            <a:ext uri="{FF2B5EF4-FFF2-40B4-BE49-F238E27FC236}">
              <a16:creationId xmlns:a16="http://schemas.microsoft.com/office/drawing/2014/main" id="{10A184ED-9D84-44CC-AE83-26AE240E07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8650" y="19051"/>
          <a:ext cx="1766409" cy="828674"/>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9</xdr:col>
          <xdr:colOff>464820</xdr:colOff>
          <xdr:row>10</xdr:row>
          <xdr:rowOff>182880</xdr:rowOff>
        </xdr:from>
        <xdr:to>
          <xdr:col>11</xdr:col>
          <xdr:colOff>76200</xdr:colOff>
          <xdr:row>12</xdr:row>
          <xdr:rowOff>15240</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243840</xdr:colOff>
          <xdr:row>10</xdr:row>
          <xdr:rowOff>182880</xdr:rowOff>
        </xdr:from>
        <xdr:to>
          <xdr:col>6</xdr:col>
          <xdr:colOff>312420</xdr:colOff>
          <xdr:row>12</xdr:row>
          <xdr:rowOff>15240</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251460</xdr:colOff>
          <xdr:row>10</xdr:row>
          <xdr:rowOff>182880</xdr:rowOff>
        </xdr:from>
        <xdr:to>
          <xdr:col>4</xdr:col>
          <xdr:colOff>320040</xdr:colOff>
          <xdr:row>12</xdr:row>
          <xdr:rowOff>15240</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14</xdr:col>
      <xdr:colOff>142875</xdr:colOff>
      <xdr:row>16</xdr:row>
      <xdr:rowOff>161925</xdr:rowOff>
    </xdr:from>
    <xdr:ext cx="184731" cy="264560"/>
    <xdr:sp macro="" textlink="">
      <xdr:nvSpPr>
        <xdr:cNvPr id="2" name="TextBox 1">
          <a:extLst>
            <a:ext uri="{FF2B5EF4-FFF2-40B4-BE49-F238E27FC236}">
              <a16:creationId xmlns:a16="http://schemas.microsoft.com/office/drawing/2014/main" id="{0602161F-BDF9-46D1-8B20-A0223E420136}"/>
            </a:ext>
          </a:extLst>
        </xdr:cNvPr>
        <xdr:cNvSpPr txBox="1"/>
      </xdr:nvSpPr>
      <xdr:spPr>
        <a:xfrm>
          <a:off x="9744075" y="29660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twoCellAnchor>
    <xdr:from>
      <xdr:col>0</xdr:col>
      <xdr:colOff>495299</xdr:colOff>
      <xdr:row>10</xdr:row>
      <xdr:rowOff>85725</xdr:rowOff>
    </xdr:from>
    <xdr:to>
      <xdr:col>2</xdr:col>
      <xdr:colOff>619125</xdr:colOff>
      <xdr:row>11</xdr:row>
      <xdr:rowOff>76200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57FEE8E1-0385-4415-B14C-68ED0D5239C2}"/>
            </a:ext>
          </a:extLst>
        </xdr:cNvPr>
        <xdr:cNvSpPr txBox="1"/>
      </xdr:nvSpPr>
      <xdr:spPr>
        <a:xfrm>
          <a:off x="495299" y="1838325"/>
          <a:ext cx="1495426" cy="165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twoCellAnchor>
    <xdr:from>
      <xdr:col>6</xdr:col>
      <xdr:colOff>672810</xdr:colOff>
      <xdr:row>55</xdr:row>
      <xdr:rowOff>76199</xdr:rowOff>
    </xdr:from>
    <xdr:to>
      <xdr:col>10</xdr:col>
      <xdr:colOff>101311</xdr:colOff>
      <xdr:row>56</xdr:row>
      <xdr:rowOff>28574</xdr:rowOff>
    </xdr:to>
    <xdr:sp macro="" textlink="">
      <xdr:nvSpPr>
        <xdr:cNvPr id="4" name="TextBox 3">
          <a:hlinkClick xmlns:r="http://schemas.openxmlformats.org/officeDocument/2006/relationships" r:id="rId2"/>
          <a:extLst>
            <a:ext uri="{FF2B5EF4-FFF2-40B4-BE49-F238E27FC236}">
              <a16:creationId xmlns:a16="http://schemas.microsoft.com/office/drawing/2014/main" id="{3FA1E42E-0518-4471-A293-A5C9FDB3CFC0}"/>
            </a:ext>
          </a:extLst>
        </xdr:cNvPr>
        <xdr:cNvSpPr txBox="1"/>
      </xdr:nvSpPr>
      <xdr:spPr>
        <a:xfrm>
          <a:off x="4787610" y="9601199"/>
          <a:ext cx="2171701" cy="125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twoCellAnchor>
    <xdr:from>
      <xdr:col>1</xdr:col>
      <xdr:colOff>75333</xdr:colOff>
      <xdr:row>55</xdr:row>
      <xdr:rowOff>41564</xdr:rowOff>
    </xdr:from>
    <xdr:to>
      <xdr:col>6</xdr:col>
      <xdr:colOff>422564</xdr:colOff>
      <xdr:row>56</xdr:row>
      <xdr:rowOff>62346</xdr:rowOff>
    </xdr:to>
    <xdr:sp macro="" textlink="">
      <xdr:nvSpPr>
        <xdr:cNvPr id="5" name="TextBox 4">
          <a:hlinkClick xmlns:r="http://schemas.openxmlformats.org/officeDocument/2006/relationships" r:id="rId3"/>
          <a:extLst>
            <a:ext uri="{FF2B5EF4-FFF2-40B4-BE49-F238E27FC236}">
              <a16:creationId xmlns:a16="http://schemas.microsoft.com/office/drawing/2014/main" id="{6BC0922B-9CA9-478A-A925-BCD304DF682C}"/>
            </a:ext>
          </a:extLst>
        </xdr:cNvPr>
        <xdr:cNvSpPr txBox="1"/>
      </xdr:nvSpPr>
      <xdr:spPr>
        <a:xfrm>
          <a:off x="761133" y="9566564"/>
          <a:ext cx="3776231" cy="193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oneCellAnchor>
    <xdr:from>
      <xdr:col>8</xdr:col>
      <xdr:colOff>198120</xdr:colOff>
      <xdr:row>10</xdr:row>
      <xdr:rowOff>152400</xdr:rowOff>
    </xdr:from>
    <xdr:ext cx="4091940" cy="264560"/>
    <xdr:sp macro="" textlink="">
      <xdr:nvSpPr>
        <xdr:cNvPr id="6" name="TextBox 5">
          <a:hlinkClick xmlns:r="http://schemas.openxmlformats.org/officeDocument/2006/relationships" r:id="rId4"/>
          <a:extLst>
            <a:ext uri="{FF2B5EF4-FFF2-40B4-BE49-F238E27FC236}">
              <a16:creationId xmlns:a16="http://schemas.microsoft.com/office/drawing/2014/main" id="{2D451350-5E48-4706-95A1-8B0D4029E8C3}"/>
            </a:ext>
          </a:extLst>
        </xdr:cNvPr>
        <xdr:cNvSpPr txBox="1"/>
      </xdr:nvSpPr>
      <xdr:spPr>
        <a:xfrm>
          <a:off x="5684520" y="1905000"/>
          <a:ext cx="40919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CA" sz="1100"/>
        </a:p>
      </xdr:txBody>
    </xdr:sp>
    <xdr:clientData/>
  </xdr:oneCellAnchor>
  <xdr:oneCellAnchor>
    <xdr:from>
      <xdr:col>5</xdr:col>
      <xdr:colOff>554182</xdr:colOff>
      <xdr:row>13</xdr:row>
      <xdr:rowOff>6927</xdr:rowOff>
    </xdr:from>
    <xdr:ext cx="184731" cy="264560"/>
    <xdr:sp macro="" textlink="">
      <xdr:nvSpPr>
        <xdr:cNvPr id="7" name="TextBox 6">
          <a:extLst>
            <a:ext uri="{FF2B5EF4-FFF2-40B4-BE49-F238E27FC236}">
              <a16:creationId xmlns:a16="http://schemas.microsoft.com/office/drawing/2014/main" id="{C8AF850C-DAD3-40D8-99AA-8AC7E828AF5B}"/>
            </a:ext>
          </a:extLst>
        </xdr:cNvPr>
        <xdr:cNvSpPr txBox="1"/>
      </xdr:nvSpPr>
      <xdr:spPr>
        <a:xfrm>
          <a:off x="3983182" y="22853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twoCellAnchor>
    <xdr:from>
      <xdr:col>8</xdr:col>
      <xdr:colOff>69273</xdr:colOff>
      <xdr:row>11</xdr:row>
      <xdr:rowOff>41564</xdr:rowOff>
    </xdr:from>
    <xdr:to>
      <xdr:col>13</xdr:col>
      <xdr:colOff>671945</xdr:colOff>
      <xdr:row>12</xdr:row>
      <xdr:rowOff>76200</xdr:rowOff>
    </xdr:to>
    <xdr:sp macro="" textlink="">
      <xdr:nvSpPr>
        <xdr:cNvPr id="8" name="TextBox 7">
          <a:hlinkClick xmlns:r="http://schemas.openxmlformats.org/officeDocument/2006/relationships" r:id="rId4"/>
          <a:extLst>
            <a:ext uri="{FF2B5EF4-FFF2-40B4-BE49-F238E27FC236}">
              <a16:creationId xmlns:a16="http://schemas.microsoft.com/office/drawing/2014/main" id="{ABE71B2B-4F8E-467B-9E3A-785CACE75CB2}"/>
            </a:ext>
          </a:extLst>
        </xdr:cNvPr>
        <xdr:cNvSpPr txBox="1"/>
      </xdr:nvSpPr>
      <xdr:spPr>
        <a:xfrm>
          <a:off x="5555673" y="1969424"/>
          <a:ext cx="4031672" cy="209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twoCellAnchor>
    <xdr:from>
      <xdr:col>0</xdr:col>
      <xdr:colOff>568036</xdr:colOff>
      <xdr:row>12</xdr:row>
      <xdr:rowOff>48491</xdr:rowOff>
    </xdr:from>
    <xdr:to>
      <xdr:col>3</xdr:col>
      <xdr:colOff>325582</xdr:colOff>
      <xdr:row>13</xdr:row>
      <xdr:rowOff>76200</xdr:rowOff>
    </xdr:to>
    <xdr:sp macro="" textlink="">
      <xdr:nvSpPr>
        <xdr:cNvPr id="9" name="TextBox 8">
          <a:hlinkClick xmlns:r="http://schemas.openxmlformats.org/officeDocument/2006/relationships" r:id="rId4"/>
          <a:extLst>
            <a:ext uri="{FF2B5EF4-FFF2-40B4-BE49-F238E27FC236}">
              <a16:creationId xmlns:a16="http://schemas.microsoft.com/office/drawing/2014/main" id="{E605C2DF-37EB-46BB-A909-1B3A7645A67A}"/>
            </a:ext>
          </a:extLst>
        </xdr:cNvPr>
        <xdr:cNvSpPr txBox="1"/>
      </xdr:nvSpPr>
      <xdr:spPr>
        <a:xfrm>
          <a:off x="568036" y="2151611"/>
          <a:ext cx="1814946" cy="20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twoCellAnchor>
    <xdr:from>
      <xdr:col>9</xdr:col>
      <xdr:colOff>519545</xdr:colOff>
      <xdr:row>68</xdr:row>
      <xdr:rowOff>138545</xdr:rowOff>
    </xdr:from>
    <xdr:to>
      <xdr:col>13</xdr:col>
      <xdr:colOff>284018</xdr:colOff>
      <xdr:row>69</xdr:row>
      <xdr:rowOff>103910</xdr:rowOff>
    </xdr:to>
    <xdr:sp macro="" textlink="">
      <xdr:nvSpPr>
        <xdr:cNvPr id="10" name="TextBox 9">
          <a:hlinkClick xmlns:r="http://schemas.openxmlformats.org/officeDocument/2006/relationships" r:id="rId5"/>
          <a:extLst>
            <a:ext uri="{FF2B5EF4-FFF2-40B4-BE49-F238E27FC236}">
              <a16:creationId xmlns:a16="http://schemas.microsoft.com/office/drawing/2014/main" id="{EB6172E2-5548-48B4-A30E-F18FD61B2063}"/>
            </a:ext>
          </a:extLst>
        </xdr:cNvPr>
        <xdr:cNvSpPr txBox="1"/>
      </xdr:nvSpPr>
      <xdr:spPr>
        <a:xfrm>
          <a:off x="6691745" y="12056225"/>
          <a:ext cx="2507673" cy="140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twoCellAnchor>
    <xdr:from>
      <xdr:col>1</xdr:col>
      <xdr:colOff>505692</xdr:colOff>
      <xdr:row>70</xdr:row>
      <xdr:rowOff>0</xdr:rowOff>
    </xdr:from>
    <xdr:to>
      <xdr:col>4</xdr:col>
      <xdr:colOff>561110</xdr:colOff>
      <xdr:row>70</xdr:row>
      <xdr:rowOff>124691</xdr:rowOff>
    </xdr:to>
    <xdr:sp macro="" textlink="">
      <xdr:nvSpPr>
        <xdr:cNvPr id="11" name="TextBox 10">
          <a:hlinkClick xmlns:r="http://schemas.openxmlformats.org/officeDocument/2006/relationships" r:id="rId5"/>
          <a:extLst>
            <a:ext uri="{FF2B5EF4-FFF2-40B4-BE49-F238E27FC236}">
              <a16:creationId xmlns:a16="http://schemas.microsoft.com/office/drawing/2014/main" id="{1114EA5B-D2E9-460F-ABF5-851D5CEF4431}"/>
            </a:ext>
          </a:extLst>
        </xdr:cNvPr>
        <xdr:cNvSpPr txBox="1"/>
      </xdr:nvSpPr>
      <xdr:spPr>
        <a:xfrm>
          <a:off x="1191492" y="12268200"/>
          <a:ext cx="2112818" cy="124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twoCellAnchor>
    <xdr:from>
      <xdr:col>5</xdr:col>
      <xdr:colOff>180109</xdr:colOff>
      <xdr:row>69</xdr:row>
      <xdr:rowOff>159328</xdr:rowOff>
    </xdr:from>
    <xdr:to>
      <xdr:col>12</xdr:col>
      <xdr:colOff>235527</xdr:colOff>
      <xdr:row>70</xdr:row>
      <xdr:rowOff>138546</xdr:rowOff>
    </xdr:to>
    <xdr:sp macro="" textlink="">
      <xdr:nvSpPr>
        <xdr:cNvPr id="12" name="TextBox 11">
          <a:hlinkClick xmlns:r="http://schemas.openxmlformats.org/officeDocument/2006/relationships" r:id="rId6"/>
          <a:extLst>
            <a:ext uri="{FF2B5EF4-FFF2-40B4-BE49-F238E27FC236}">
              <a16:creationId xmlns:a16="http://schemas.microsoft.com/office/drawing/2014/main" id="{688B720A-2501-4409-9DED-D0D4ED076733}"/>
            </a:ext>
          </a:extLst>
        </xdr:cNvPr>
        <xdr:cNvSpPr txBox="1"/>
      </xdr:nvSpPr>
      <xdr:spPr>
        <a:xfrm>
          <a:off x="3609109" y="12252268"/>
          <a:ext cx="4856018" cy="154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twoCellAnchor>
    <xdr:from>
      <xdr:col>0</xdr:col>
      <xdr:colOff>658091</xdr:colOff>
      <xdr:row>57</xdr:row>
      <xdr:rowOff>83127</xdr:rowOff>
    </xdr:from>
    <xdr:to>
      <xdr:col>6</xdr:col>
      <xdr:colOff>498764</xdr:colOff>
      <xdr:row>58</xdr:row>
      <xdr:rowOff>76200</xdr:rowOff>
    </xdr:to>
    <xdr:sp macro="" textlink="">
      <xdr:nvSpPr>
        <xdr:cNvPr id="13" name="Rectangle 12">
          <a:extLst>
            <a:ext uri="{FF2B5EF4-FFF2-40B4-BE49-F238E27FC236}">
              <a16:creationId xmlns:a16="http://schemas.microsoft.com/office/drawing/2014/main" id="{D77C15D8-582B-4FFC-ACA9-D839DA518ADA}"/>
            </a:ext>
          </a:extLst>
        </xdr:cNvPr>
        <xdr:cNvSpPr/>
      </xdr:nvSpPr>
      <xdr:spPr>
        <a:xfrm>
          <a:off x="658091" y="10072947"/>
          <a:ext cx="3955473" cy="16833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7</xdr:col>
      <xdr:colOff>76200</xdr:colOff>
      <xdr:row>57</xdr:row>
      <xdr:rowOff>90054</xdr:rowOff>
    </xdr:from>
    <xdr:to>
      <xdr:col>10</xdr:col>
      <xdr:colOff>354157</xdr:colOff>
      <xdr:row>58</xdr:row>
      <xdr:rowOff>76200</xdr:rowOff>
    </xdr:to>
    <xdr:sp macro="" textlink="">
      <xdr:nvSpPr>
        <xdr:cNvPr id="14" name="TextBox 13">
          <a:hlinkClick xmlns:r="http://schemas.openxmlformats.org/officeDocument/2006/relationships" r:id="rId7"/>
          <a:extLst>
            <a:ext uri="{FF2B5EF4-FFF2-40B4-BE49-F238E27FC236}">
              <a16:creationId xmlns:a16="http://schemas.microsoft.com/office/drawing/2014/main" id="{7B2FBA49-E8B9-4BB5-B531-FC37CFC19D52}"/>
            </a:ext>
          </a:extLst>
        </xdr:cNvPr>
        <xdr:cNvSpPr txBox="1"/>
      </xdr:nvSpPr>
      <xdr:spPr>
        <a:xfrm>
          <a:off x="4876800" y="10079874"/>
          <a:ext cx="2335357" cy="161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twoCellAnchor>
    <xdr:from>
      <xdr:col>0</xdr:col>
      <xdr:colOff>658092</xdr:colOff>
      <xdr:row>55</xdr:row>
      <xdr:rowOff>55419</xdr:rowOff>
    </xdr:from>
    <xdr:to>
      <xdr:col>6</xdr:col>
      <xdr:colOff>436419</xdr:colOff>
      <xdr:row>56</xdr:row>
      <xdr:rowOff>34636</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2ECFC74B-3048-40CD-9C20-DEA7BC0C3AAC}"/>
            </a:ext>
          </a:extLst>
        </xdr:cNvPr>
        <xdr:cNvSpPr txBox="1"/>
      </xdr:nvSpPr>
      <xdr:spPr>
        <a:xfrm>
          <a:off x="658092" y="9580419"/>
          <a:ext cx="3893127" cy="152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twoCellAnchor>
    <xdr:from>
      <xdr:col>1</xdr:col>
      <xdr:colOff>76200</xdr:colOff>
      <xdr:row>56</xdr:row>
      <xdr:rowOff>83128</xdr:rowOff>
    </xdr:from>
    <xdr:to>
      <xdr:col>4</xdr:col>
      <xdr:colOff>354157</xdr:colOff>
      <xdr:row>57</xdr:row>
      <xdr:rowOff>69273</xdr:rowOff>
    </xdr:to>
    <xdr:sp macro="" textlink="">
      <xdr:nvSpPr>
        <xdr:cNvPr id="16" name="TextBox 15">
          <a:hlinkClick xmlns:r="http://schemas.openxmlformats.org/officeDocument/2006/relationships" r:id="rId7"/>
          <a:extLst>
            <a:ext uri="{FF2B5EF4-FFF2-40B4-BE49-F238E27FC236}">
              <a16:creationId xmlns:a16="http://schemas.microsoft.com/office/drawing/2014/main" id="{55BDD04A-5A9E-4392-9E35-F96657ACE418}"/>
            </a:ext>
          </a:extLst>
        </xdr:cNvPr>
        <xdr:cNvSpPr txBox="1"/>
      </xdr:nvSpPr>
      <xdr:spPr>
        <a:xfrm>
          <a:off x="762000" y="9781310"/>
          <a:ext cx="2335357" cy="159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twoCellAnchor>
    <xdr:from>
      <xdr:col>0</xdr:col>
      <xdr:colOff>90055</xdr:colOff>
      <xdr:row>10</xdr:row>
      <xdr:rowOff>96982</xdr:rowOff>
    </xdr:from>
    <xdr:to>
      <xdr:col>8</xdr:col>
      <xdr:colOff>124691</xdr:colOff>
      <xdr:row>11</xdr:row>
      <xdr:rowOff>83127</xdr:rowOff>
    </xdr:to>
    <xdr:sp macro="" textlink="">
      <xdr:nvSpPr>
        <xdr:cNvPr id="17" name="Rectangle: Rounded Corners 16">
          <a:hlinkClick xmlns:r="http://schemas.openxmlformats.org/officeDocument/2006/relationships" r:id="rId4"/>
          <a:extLst>
            <a:ext uri="{FF2B5EF4-FFF2-40B4-BE49-F238E27FC236}">
              <a16:creationId xmlns:a16="http://schemas.microsoft.com/office/drawing/2014/main" id="{5BC945E5-7E72-41D1-8A4C-BCB2A1B06C66}"/>
            </a:ext>
          </a:extLst>
        </xdr:cNvPr>
        <xdr:cNvSpPr/>
      </xdr:nvSpPr>
      <xdr:spPr>
        <a:xfrm>
          <a:off x="90055" y="1849582"/>
          <a:ext cx="5521036" cy="161405"/>
        </a:xfrm>
        <a:prstGeom prst="roundRect">
          <a:avLst/>
        </a:prstGeom>
        <a:solidFill>
          <a:srgbClr val="4F81BD">
            <a:alpha val="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5</xdr:col>
      <xdr:colOff>83127</xdr:colOff>
      <xdr:row>20</xdr:row>
      <xdr:rowOff>103909</xdr:rowOff>
    </xdr:from>
    <xdr:to>
      <xdr:col>8</xdr:col>
      <xdr:colOff>145473</xdr:colOff>
      <xdr:row>21</xdr:row>
      <xdr:rowOff>110837</xdr:rowOff>
    </xdr:to>
    <xdr:sp macro="" textlink="">
      <xdr:nvSpPr>
        <xdr:cNvPr id="18" name="Rectangle: Rounded Corners 17">
          <a:hlinkClick xmlns:r="http://schemas.openxmlformats.org/officeDocument/2006/relationships" r:id="rId8"/>
          <a:extLst>
            <a:ext uri="{FF2B5EF4-FFF2-40B4-BE49-F238E27FC236}">
              <a16:creationId xmlns:a16="http://schemas.microsoft.com/office/drawing/2014/main" id="{E7EE33AE-D310-41BB-8EFF-2D6FBCA0B77F}"/>
            </a:ext>
          </a:extLst>
        </xdr:cNvPr>
        <xdr:cNvSpPr/>
      </xdr:nvSpPr>
      <xdr:spPr>
        <a:xfrm>
          <a:off x="3512127" y="3609109"/>
          <a:ext cx="2119746" cy="182188"/>
        </a:xfrm>
        <a:prstGeom prst="roundRect">
          <a:avLst/>
        </a:prstGeom>
        <a:solidFill>
          <a:srgbClr val="4F81BD">
            <a:alpha val="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0</xdr:row>
      <xdr:rowOff>0</xdr:rowOff>
    </xdr:from>
    <xdr:to>
      <xdr:col>12</xdr:col>
      <xdr:colOff>662420</xdr:colOff>
      <xdr:row>58</xdr:row>
      <xdr:rowOff>56695</xdr:rowOff>
    </xdr:to>
    <xdr:pic>
      <xdr:nvPicPr>
        <xdr:cNvPr id="19" name="Picture 18">
          <a:extLst>
            <a:ext uri="{FF2B5EF4-FFF2-40B4-BE49-F238E27FC236}">
              <a16:creationId xmlns:a16="http://schemas.microsoft.com/office/drawing/2014/main" id="{7C8D6633-B157-43FA-B9C1-7702CBB0F189}"/>
            </a:ext>
          </a:extLst>
        </xdr:cNvPr>
        <xdr:cNvPicPr>
          <a:picLocks noChangeAspect="1"/>
        </xdr:cNvPicPr>
      </xdr:nvPicPr>
      <xdr:blipFill>
        <a:blip xmlns:r="http://schemas.openxmlformats.org/officeDocument/2006/relationships" r:embed="rId9"/>
        <a:stretch>
          <a:fillRect/>
        </a:stretch>
      </xdr:blipFill>
      <xdr:spPr>
        <a:xfrm>
          <a:off x="0" y="0"/>
          <a:ext cx="8901545" cy="10101240"/>
        </a:xfrm>
        <a:prstGeom prst="rect">
          <a:avLst/>
        </a:prstGeom>
      </xdr:spPr>
    </xdr:pic>
    <xdr:clientData/>
  </xdr:twoCellAnchor>
  <xdr:twoCellAnchor>
    <xdr:from>
      <xdr:col>0</xdr:col>
      <xdr:colOff>166255</xdr:colOff>
      <xdr:row>10</xdr:row>
      <xdr:rowOff>55418</xdr:rowOff>
    </xdr:from>
    <xdr:to>
      <xdr:col>8</xdr:col>
      <xdr:colOff>13855</xdr:colOff>
      <xdr:row>11</xdr:row>
      <xdr:rowOff>83127</xdr:rowOff>
    </xdr:to>
    <xdr:sp macro="" textlink="">
      <xdr:nvSpPr>
        <xdr:cNvPr id="20" name="Rectangle: Rounded Corners 19">
          <a:hlinkClick xmlns:r="http://schemas.openxmlformats.org/officeDocument/2006/relationships" r:id="rId10"/>
          <a:extLst>
            <a:ext uri="{FF2B5EF4-FFF2-40B4-BE49-F238E27FC236}">
              <a16:creationId xmlns:a16="http://schemas.microsoft.com/office/drawing/2014/main" id="{9E13AB82-4EE8-F8D4-DAC0-5CBBF0908AA3}"/>
            </a:ext>
          </a:extLst>
        </xdr:cNvPr>
        <xdr:cNvSpPr/>
      </xdr:nvSpPr>
      <xdr:spPr>
        <a:xfrm>
          <a:off x="166255" y="1787236"/>
          <a:ext cx="5334000" cy="200891"/>
        </a:xfrm>
        <a:prstGeom prst="roundRect">
          <a:avLst/>
        </a:prstGeom>
        <a:solidFill>
          <a:schemeClr val="accent1">
            <a:alpha val="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5</xdr:col>
      <xdr:colOff>6927</xdr:colOff>
      <xdr:row>20</xdr:row>
      <xdr:rowOff>6928</xdr:rowOff>
    </xdr:from>
    <xdr:to>
      <xdr:col>8</xdr:col>
      <xdr:colOff>6927</xdr:colOff>
      <xdr:row>21</xdr:row>
      <xdr:rowOff>34637</xdr:rowOff>
    </xdr:to>
    <xdr:sp macro="" textlink="">
      <xdr:nvSpPr>
        <xdr:cNvPr id="21" name="Rectangle: Rounded Corners 20">
          <a:hlinkClick xmlns:r="http://schemas.openxmlformats.org/officeDocument/2006/relationships" r:id="rId8"/>
          <a:extLst>
            <a:ext uri="{FF2B5EF4-FFF2-40B4-BE49-F238E27FC236}">
              <a16:creationId xmlns:a16="http://schemas.microsoft.com/office/drawing/2014/main" id="{7DB812FE-DAFC-75C8-76F6-439E8F082B67}"/>
            </a:ext>
          </a:extLst>
        </xdr:cNvPr>
        <xdr:cNvSpPr/>
      </xdr:nvSpPr>
      <xdr:spPr>
        <a:xfrm>
          <a:off x="3435927" y="3470564"/>
          <a:ext cx="2057400" cy="200891"/>
        </a:xfrm>
        <a:prstGeom prst="roundRect">
          <a:avLst/>
        </a:prstGeom>
        <a:solidFill>
          <a:schemeClr val="accent1">
            <a:alpha val="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27709</xdr:colOff>
      <xdr:row>55</xdr:row>
      <xdr:rowOff>55418</xdr:rowOff>
    </xdr:from>
    <xdr:to>
      <xdr:col>6</xdr:col>
      <xdr:colOff>408709</xdr:colOff>
      <xdr:row>56</xdr:row>
      <xdr:rowOff>27709</xdr:rowOff>
    </xdr:to>
    <xdr:sp macro="" textlink="">
      <xdr:nvSpPr>
        <xdr:cNvPr id="22" name="Rectangle: Rounded Corners 21">
          <a:hlinkClick xmlns:r="http://schemas.openxmlformats.org/officeDocument/2006/relationships" r:id="rId11"/>
          <a:extLst>
            <a:ext uri="{FF2B5EF4-FFF2-40B4-BE49-F238E27FC236}">
              <a16:creationId xmlns:a16="http://schemas.microsoft.com/office/drawing/2014/main" id="{B8C74794-D902-0F5A-8A03-D64E0DB1B7DC}"/>
            </a:ext>
          </a:extLst>
        </xdr:cNvPr>
        <xdr:cNvSpPr/>
      </xdr:nvSpPr>
      <xdr:spPr>
        <a:xfrm>
          <a:off x="713509" y="9580418"/>
          <a:ext cx="3810000" cy="145473"/>
        </a:xfrm>
        <a:prstGeom prst="roundRect">
          <a:avLst/>
        </a:prstGeom>
        <a:solidFill>
          <a:schemeClr val="accent1">
            <a:alpha val="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644236</xdr:colOff>
      <xdr:row>55</xdr:row>
      <xdr:rowOff>62345</xdr:rowOff>
    </xdr:from>
    <xdr:to>
      <xdr:col>10</xdr:col>
      <xdr:colOff>242455</xdr:colOff>
      <xdr:row>56</xdr:row>
      <xdr:rowOff>41563</xdr:rowOff>
    </xdr:to>
    <xdr:sp macro="" textlink="">
      <xdr:nvSpPr>
        <xdr:cNvPr id="23" name="Rectangle: Rounded Corners 22">
          <a:hlinkClick xmlns:r="http://schemas.openxmlformats.org/officeDocument/2006/relationships" r:id="rId12"/>
          <a:extLst>
            <a:ext uri="{FF2B5EF4-FFF2-40B4-BE49-F238E27FC236}">
              <a16:creationId xmlns:a16="http://schemas.microsoft.com/office/drawing/2014/main" id="{8495302B-32D1-0B92-3F89-BC9281997D2F}"/>
            </a:ext>
          </a:extLst>
        </xdr:cNvPr>
        <xdr:cNvSpPr/>
      </xdr:nvSpPr>
      <xdr:spPr>
        <a:xfrm>
          <a:off x="4759036" y="9587345"/>
          <a:ext cx="2341419" cy="152400"/>
        </a:xfrm>
        <a:prstGeom prst="roundRect">
          <a:avLst/>
        </a:prstGeom>
        <a:solidFill>
          <a:schemeClr val="accent1">
            <a:alpha val="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6927</xdr:colOff>
      <xdr:row>56</xdr:row>
      <xdr:rowOff>62345</xdr:rowOff>
    </xdr:from>
    <xdr:to>
      <xdr:col>4</xdr:col>
      <xdr:colOff>242455</xdr:colOff>
      <xdr:row>57</xdr:row>
      <xdr:rowOff>62345</xdr:rowOff>
    </xdr:to>
    <xdr:sp macro="" textlink="">
      <xdr:nvSpPr>
        <xdr:cNvPr id="24" name="Rectangle: Rounded Corners 23">
          <a:hlinkClick xmlns:r="http://schemas.openxmlformats.org/officeDocument/2006/relationships" r:id="rId12"/>
          <a:extLst>
            <a:ext uri="{FF2B5EF4-FFF2-40B4-BE49-F238E27FC236}">
              <a16:creationId xmlns:a16="http://schemas.microsoft.com/office/drawing/2014/main" id="{E6B0BBC6-FC0C-9EEA-6DD4-ECBF65E648BF}"/>
            </a:ext>
          </a:extLst>
        </xdr:cNvPr>
        <xdr:cNvSpPr/>
      </xdr:nvSpPr>
      <xdr:spPr>
        <a:xfrm>
          <a:off x="692727" y="9760527"/>
          <a:ext cx="2292928" cy="173182"/>
        </a:xfrm>
        <a:prstGeom prst="roundRect">
          <a:avLst/>
        </a:prstGeom>
        <a:solidFill>
          <a:schemeClr val="accent1">
            <a:alpha val="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oma.org/siteassets/oma/media/pagetree/about-oma/charter-policies/financial-matters/oma-leader-compensation-policy-pol0019-012025-12-10_final-s.pdf" TargetMode="External"/><Relationship Id="rId7" Type="http://schemas.openxmlformats.org/officeDocument/2006/relationships/ctrlProp" Target="../ctrlProps/ctrlProp1.xml"/><Relationship Id="rId2" Type="http://schemas.openxmlformats.org/officeDocument/2006/relationships/hyperlink" Target="https://www.oma.org/siteassets/oma/media/pagetree/about-oma/charter-policies/financial-matters/member-eft-form.pdf" TargetMode="External"/><Relationship Id="rId1" Type="http://schemas.openxmlformats.org/officeDocument/2006/relationships/hyperlink" Target="mailto:memberhonoraria@oma.org" TargetMode="External"/><Relationship Id="rId6" Type="http://schemas.openxmlformats.org/officeDocument/2006/relationships/vmlDrawing" Target="../drawings/vmlDrawing1.vml"/><Relationship Id="rId5" Type="http://schemas.openxmlformats.org/officeDocument/2006/relationships/drawing" Target="../drawings/drawing1.xml"/><Relationship Id="rId10" Type="http://schemas.openxmlformats.org/officeDocument/2006/relationships/comments" Target="../comments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89E62-6B4B-4391-BFAD-73D36964366B}">
  <sheetPr>
    <pageSetUpPr fitToPage="1"/>
  </sheetPr>
  <dimension ref="B1:P62"/>
  <sheetViews>
    <sheetView tabSelected="1" workbookViewId="0">
      <selection activeCell="D7" sqref="D7:G7"/>
    </sheetView>
  </sheetViews>
  <sheetFormatPr defaultRowHeight="14.4" x14ac:dyDescent="0.3"/>
  <cols>
    <col min="1" max="1" width="8.88671875" customWidth="1"/>
    <col min="2" max="2" width="11.109375" customWidth="1"/>
    <col min="3" max="3" width="13.33203125" customWidth="1"/>
    <col min="4" max="6" width="12.33203125" customWidth="1"/>
    <col min="7" max="7" width="7" customWidth="1"/>
    <col min="8" max="8" width="7.6640625" customWidth="1"/>
    <col min="9" max="9" width="12.44140625" customWidth="1"/>
    <col min="10" max="11" width="9.44140625" customWidth="1"/>
    <col min="15" max="15" width="8.88671875" hidden="1" customWidth="1"/>
    <col min="16" max="16" width="12.5546875" hidden="1" customWidth="1"/>
  </cols>
  <sheetData>
    <row r="1" spans="2:16" ht="15" customHeight="1" x14ac:dyDescent="0.3">
      <c r="D1" s="63" t="s">
        <v>0</v>
      </c>
      <c r="E1" s="63"/>
      <c r="F1" s="63"/>
      <c r="G1" s="63"/>
      <c r="H1" s="63"/>
      <c r="I1" s="63"/>
      <c r="J1" s="63"/>
      <c r="K1" s="63"/>
    </row>
    <row r="2" spans="2:16" ht="15" customHeight="1" x14ac:dyDescent="0.3">
      <c r="D2" s="63"/>
      <c r="E2" s="63"/>
      <c r="F2" s="63"/>
      <c r="G2" s="63"/>
      <c r="H2" s="63"/>
      <c r="I2" s="63"/>
      <c r="J2" s="63"/>
      <c r="K2" s="63"/>
    </row>
    <row r="3" spans="2:16" ht="15" customHeight="1" x14ac:dyDescent="0.3">
      <c r="D3" s="63"/>
      <c r="E3" s="63"/>
      <c r="F3" s="63"/>
      <c r="G3" s="63"/>
      <c r="H3" s="63"/>
      <c r="I3" s="63"/>
      <c r="J3" s="63"/>
      <c r="K3" s="63"/>
    </row>
    <row r="4" spans="2:16" ht="15" customHeight="1" x14ac:dyDescent="0.3">
      <c r="D4" s="64" t="s">
        <v>1</v>
      </c>
      <c r="E4" s="64"/>
      <c r="F4" s="64"/>
      <c r="G4" s="64"/>
      <c r="H4" s="64"/>
      <c r="I4" s="64"/>
      <c r="J4" s="64"/>
      <c r="K4" s="64"/>
    </row>
    <row r="5" spans="2:16" ht="7.5" customHeight="1" x14ac:dyDescent="0.3">
      <c r="E5" s="2"/>
      <c r="F5" s="2"/>
      <c r="G5" s="2"/>
      <c r="H5" s="2"/>
      <c r="I5" s="2"/>
      <c r="J5" s="2"/>
      <c r="K5" s="2"/>
    </row>
    <row r="6" spans="2:16" ht="15.6" x14ac:dyDescent="0.3">
      <c r="B6" s="65" t="s">
        <v>2</v>
      </c>
      <c r="C6" s="66"/>
      <c r="D6" s="66"/>
      <c r="E6" s="66"/>
      <c r="F6" s="66"/>
      <c r="G6" s="66"/>
      <c r="H6" s="67"/>
      <c r="I6" s="65" t="s">
        <v>3</v>
      </c>
      <c r="J6" s="66"/>
      <c r="K6" s="67"/>
    </row>
    <row r="7" spans="2:16" ht="15" customHeight="1" x14ac:dyDescent="0.3">
      <c r="B7" s="56" t="s">
        <v>4</v>
      </c>
      <c r="C7" s="56"/>
      <c r="D7" s="57"/>
      <c r="E7" s="58"/>
      <c r="F7" s="58"/>
      <c r="G7" s="59"/>
      <c r="H7" s="68" t="s">
        <v>5</v>
      </c>
      <c r="I7" s="69"/>
      <c r="J7" s="70"/>
      <c r="K7" s="70"/>
      <c r="P7" t="s">
        <v>6</v>
      </c>
    </row>
    <row r="8" spans="2:16" s="1" customFormat="1" ht="15" customHeight="1" x14ac:dyDescent="0.3">
      <c r="B8" s="56" t="s">
        <v>7</v>
      </c>
      <c r="C8" s="56"/>
      <c r="D8" s="57"/>
      <c r="E8" s="58"/>
      <c r="F8" s="58"/>
      <c r="G8" s="59"/>
      <c r="H8" s="60" t="s">
        <v>8</v>
      </c>
      <c r="I8" s="60"/>
      <c r="J8" s="9" t="s">
        <v>9</v>
      </c>
      <c r="K8" s="9" t="s">
        <v>10</v>
      </c>
    </row>
    <row r="9" spans="2:16" s="1" customFormat="1" ht="15" customHeight="1" x14ac:dyDescent="0.3">
      <c r="B9" s="56" t="s">
        <v>11</v>
      </c>
      <c r="C9" s="56"/>
      <c r="D9" s="58" t="s">
        <v>12</v>
      </c>
      <c r="E9" s="58"/>
      <c r="F9" s="58"/>
      <c r="G9" s="10" t="s">
        <v>13</v>
      </c>
      <c r="H9" s="61" t="str">
        <f>P7</f>
        <v>YYYY/MMM/DD</v>
      </c>
      <c r="I9" s="62"/>
      <c r="J9" s="39"/>
      <c r="K9" s="39"/>
      <c r="O9" s="40">
        <f>ROUND((K9-J9)*24/0.5,0)*0.5</f>
        <v>0</v>
      </c>
      <c r="P9" s="41" t="s">
        <v>14</v>
      </c>
    </row>
    <row r="10" spans="2:16" s="1" customFormat="1" ht="15" customHeight="1" x14ac:dyDescent="0.3">
      <c r="B10" s="56" t="s">
        <v>15</v>
      </c>
      <c r="C10" s="56"/>
      <c r="D10" s="80" t="s">
        <v>16</v>
      </c>
      <c r="E10" s="81"/>
      <c r="F10" s="72"/>
      <c r="G10" s="10" t="s">
        <v>17</v>
      </c>
      <c r="H10" s="61" t="str">
        <f>P7</f>
        <v>YYYY/MMM/DD</v>
      </c>
      <c r="I10" s="62"/>
      <c r="J10" s="39"/>
      <c r="K10" s="39"/>
      <c r="O10" s="40">
        <f>ROUND((K10-J10)*24/0.5,0)*0.5</f>
        <v>0</v>
      </c>
      <c r="P10" s="41" t="s">
        <v>14</v>
      </c>
    </row>
    <row r="11" spans="2:16" ht="15" customHeight="1" x14ac:dyDescent="0.3">
      <c r="B11" s="56" t="s">
        <v>18</v>
      </c>
      <c r="C11" s="56"/>
      <c r="D11" s="80"/>
      <c r="E11" s="82"/>
      <c r="F11" s="82"/>
      <c r="G11" s="72"/>
      <c r="H11" s="83" t="s">
        <v>19</v>
      </c>
      <c r="I11" s="83"/>
      <c r="J11" s="71"/>
      <c r="K11" s="72"/>
      <c r="O11" s="40">
        <f>O9+O10</f>
        <v>0</v>
      </c>
      <c r="P11" s="41" t="s">
        <v>20</v>
      </c>
    </row>
    <row r="12" spans="2:16" ht="15" customHeight="1" x14ac:dyDescent="0.3">
      <c r="B12" s="11" t="s">
        <v>21</v>
      </c>
      <c r="C12" s="12" t="s">
        <v>22</v>
      </c>
      <c r="D12" s="44"/>
      <c r="E12" s="13" t="s">
        <v>23</v>
      </c>
      <c r="F12" s="49"/>
      <c r="G12" s="14" t="s">
        <v>24</v>
      </c>
      <c r="H12" s="73" t="s">
        <v>25</v>
      </c>
      <c r="I12" s="74"/>
      <c r="J12" s="74"/>
      <c r="K12" s="45"/>
    </row>
    <row r="13" spans="2:16" x14ac:dyDescent="0.3">
      <c r="B13" s="15"/>
      <c r="C13" s="15"/>
      <c r="D13" s="15"/>
      <c r="E13" s="15"/>
      <c r="F13" s="15"/>
      <c r="G13" s="15"/>
      <c r="H13" s="15"/>
      <c r="I13" s="15"/>
      <c r="J13" s="15"/>
      <c r="K13" s="15"/>
      <c r="O13" s="41" t="str">
        <f>IF(O11&gt;0,INDEX(Lists!D29:G38,MATCH(D9,Lists!C29:C38,0),MATCH(D10,Lists!D28:G28,0)),"$170.00")</f>
        <v>$170.00</v>
      </c>
      <c r="P13" s="41" t="s">
        <v>26</v>
      </c>
    </row>
    <row r="14" spans="2:16" s="1" customFormat="1" ht="15.6" x14ac:dyDescent="0.3">
      <c r="B14" s="75" t="s">
        <v>27</v>
      </c>
      <c r="C14" s="75"/>
      <c r="D14" s="75"/>
      <c r="E14" s="75"/>
      <c r="F14" s="75"/>
      <c r="G14" s="76" t="s">
        <v>28</v>
      </c>
      <c r="H14" s="77"/>
      <c r="I14" s="77"/>
      <c r="J14" s="77"/>
      <c r="K14" s="78"/>
      <c r="O14" s="41">
        <f>Lists!I7</f>
        <v>100</v>
      </c>
      <c r="P14" s="41" t="s">
        <v>29</v>
      </c>
    </row>
    <row r="15" spans="2:16" s="1" customFormat="1" ht="15" customHeight="1" x14ac:dyDescent="0.3">
      <c r="B15" s="75" t="s">
        <v>30</v>
      </c>
      <c r="C15" s="75"/>
      <c r="D15" s="17" t="s">
        <v>31</v>
      </c>
      <c r="E15" s="17" t="s">
        <v>32</v>
      </c>
      <c r="F15" s="17" t="s">
        <v>33</v>
      </c>
      <c r="G15" s="79" t="s">
        <v>34</v>
      </c>
      <c r="H15" s="79"/>
      <c r="I15" s="79" t="s">
        <v>35</v>
      </c>
      <c r="J15" s="79"/>
      <c r="K15" s="79"/>
    </row>
    <row r="16" spans="2:16" ht="15" customHeight="1" x14ac:dyDescent="0.3">
      <c r="B16" s="88" t="s">
        <v>36</v>
      </c>
      <c r="C16" s="88"/>
      <c r="D16" s="43">
        <f>IF(Lists!I11=3,O11,0)</f>
        <v>0</v>
      </c>
      <c r="E16" s="54" t="str">
        <f>O13</f>
        <v>$170.00</v>
      </c>
      <c r="F16" s="16">
        <f>D16*E16</f>
        <v>0</v>
      </c>
      <c r="G16" s="85"/>
      <c r="H16" s="86"/>
      <c r="I16" s="85"/>
      <c r="J16" s="87"/>
      <c r="K16" s="86"/>
      <c r="O16" s="1"/>
      <c r="P16" s="1"/>
    </row>
    <row r="17" spans="2:11" ht="15" customHeight="1" x14ac:dyDescent="0.3">
      <c r="B17" s="89" t="s">
        <v>23</v>
      </c>
      <c r="C17" s="89"/>
      <c r="D17" s="43">
        <f>IF(Lists!I11=2,O11,0)</f>
        <v>0</v>
      </c>
      <c r="E17" s="54" t="str">
        <f>O13</f>
        <v>$170.00</v>
      </c>
      <c r="F17" s="16">
        <f>D17*E17</f>
        <v>0</v>
      </c>
      <c r="G17" s="85"/>
      <c r="H17" s="86"/>
      <c r="I17" s="85"/>
      <c r="J17" s="87"/>
      <c r="K17" s="86"/>
    </row>
    <row r="18" spans="2:11" ht="15" customHeight="1" x14ac:dyDescent="0.35">
      <c r="B18" s="84" t="s">
        <v>37</v>
      </c>
      <c r="C18" s="84"/>
      <c r="D18" s="43">
        <f>IF(Lists!I11=1,J31,0)</f>
        <v>0</v>
      </c>
      <c r="E18" s="54">
        <v>170</v>
      </c>
      <c r="F18" s="16">
        <f>D18*E18</f>
        <v>0</v>
      </c>
      <c r="G18" s="85"/>
      <c r="H18" s="86"/>
      <c r="I18" s="85"/>
      <c r="J18" s="87"/>
      <c r="K18" s="86"/>
    </row>
    <row r="19" spans="2:11" ht="15" customHeight="1" x14ac:dyDescent="0.3">
      <c r="B19" s="56" t="s">
        <v>38</v>
      </c>
      <c r="C19" s="56"/>
      <c r="D19" s="48">
        <v>0</v>
      </c>
      <c r="E19" s="54">
        <f>O14</f>
        <v>100</v>
      </c>
      <c r="F19" s="16">
        <f>IF(Lists!I11=3,D19*E19,0)</f>
        <v>0</v>
      </c>
      <c r="G19" s="85"/>
      <c r="H19" s="86"/>
      <c r="I19" s="85"/>
      <c r="J19" s="87"/>
      <c r="K19" s="86"/>
    </row>
    <row r="20" spans="2:11" ht="16.2" x14ac:dyDescent="0.45">
      <c r="B20" s="95" t="s">
        <v>39</v>
      </c>
      <c r="C20" s="96"/>
      <c r="D20" s="96"/>
      <c r="E20" s="97"/>
      <c r="F20" s="53">
        <f>SUM(F16:F19)</f>
        <v>0</v>
      </c>
      <c r="G20" s="98"/>
      <c r="H20" s="99"/>
    </row>
    <row r="22" spans="2:11" s="19" customFormat="1" ht="15.6" x14ac:dyDescent="0.3">
      <c r="B22" s="100" t="s">
        <v>40</v>
      </c>
      <c r="C22" s="101"/>
      <c r="D22" s="101"/>
      <c r="E22" s="102"/>
      <c r="F22" s="103" t="s">
        <v>41</v>
      </c>
      <c r="G22" s="104"/>
      <c r="H22" s="105"/>
      <c r="I22" s="106"/>
      <c r="J22" s="106"/>
      <c r="K22" s="107"/>
    </row>
    <row r="23" spans="2:11" s="19" customFormat="1" ht="15.6" x14ac:dyDescent="0.3">
      <c r="B23" s="21" t="s">
        <v>42</v>
      </c>
      <c r="C23" s="108" t="s">
        <v>43</v>
      </c>
      <c r="D23" s="109"/>
      <c r="E23" s="109"/>
      <c r="F23" s="109"/>
      <c r="G23" s="109"/>
      <c r="H23" s="109"/>
      <c r="I23" s="110"/>
      <c r="J23" s="111" t="s">
        <v>44</v>
      </c>
      <c r="K23" s="112"/>
    </row>
    <row r="24" spans="2:11" s="5" customFormat="1" ht="13.8" x14ac:dyDescent="0.3">
      <c r="B24" s="4" t="s">
        <v>45</v>
      </c>
      <c r="C24" s="90" t="s">
        <v>46</v>
      </c>
      <c r="D24" s="90"/>
      <c r="E24" s="90"/>
      <c r="F24" s="90"/>
      <c r="G24" s="90"/>
      <c r="H24" s="90"/>
      <c r="I24" s="90"/>
      <c r="J24" s="91" t="s">
        <v>47</v>
      </c>
      <c r="K24" s="92"/>
    </row>
    <row r="25" spans="2:11" x14ac:dyDescent="0.3">
      <c r="B25" s="52"/>
      <c r="C25" s="57"/>
      <c r="D25" s="58"/>
      <c r="E25" s="58"/>
      <c r="F25" s="58"/>
      <c r="G25" s="58"/>
      <c r="H25" s="58"/>
      <c r="I25" s="59"/>
      <c r="J25" s="93"/>
      <c r="K25" s="94"/>
    </row>
    <row r="26" spans="2:11" x14ac:dyDescent="0.3">
      <c r="B26" s="52"/>
      <c r="C26" s="57"/>
      <c r="D26" s="58"/>
      <c r="E26" s="58"/>
      <c r="F26" s="58"/>
      <c r="G26" s="58"/>
      <c r="H26" s="58"/>
      <c r="I26" s="59"/>
      <c r="J26" s="93"/>
      <c r="K26" s="94"/>
    </row>
    <row r="27" spans="2:11" x14ac:dyDescent="0.3">
      <c r="B27" s="52"/>
      <c r="C27" s="57"/>
      <c r="D27" s="58"/>
      <c r="E27" s="58"/>
      <c r="F27" s="58"/>
      <c r="G27" s="58"/>
      <c r="H27" s="58"/>
      <c r="I27" s="59"/>
      <c r="J27" s="93"/>
      <c r="K27" s="94"/>
    </row>
    <row r="28" spans="2:11" x14ac:dyDescent="0.3">
      <c r="B28" s="52"/>
      <c r="C28" s="57"/>
      <c r="D28" s="58"/>
      <c r="E28" s="58"/>
      <c r="F28" s="58"/>
      <c r="G28" s="58"/>
      <c r="H28" s="58"/>
      <c r="I28" s="59"/>
      <c r="J28" s="93"/>
      <c r="K28" s="94"/>
    </row>
    <row r="29" spans="2:11" x14ac:dyDescent="0.3">
      <c r="B29" s="52"/>
      <c r="C29" s="57"/>
      <c r="D29" s="58"/>
      <c r="E29" s="58"/>
      <c r="F29" s="58"/>
      <c r="G29" s="58"/>
      <c r="H29" s="58"/>
      <c r="I29" s="59"/>
      <c r="J29" s="93"/>
      <c r="K29" s="94"/>
    </row>
    <row r="30" spans="2:11" x14ac:dyDescent="0.3">
      <c r="B30" s="52"/>
      <c r="C30" s="57"/>
      <c r="D30" s="58"/>
      <c r="E30" s="58"/>
      <c r="F30" s="58"/>
      <c r="G30" s="58"/>
      <c r="H30" s="58"/>
      <c r="I30" s="59"/>
      <c r="J30" s="93"/>
      <c r="K30" s="94"/>
    </row>
    <row r="31" spans="2:11" x14ac:dyDescent="0.3">
      <c r="B31" s="113" t="s">
        <v>48</v>
      </c>
      <c r="C31" s="113"/>
      <c r="D31" s="113"/>
      <c r="E31" s="113"/>
      <c r="F31" s="113"/>
      <c r="G31" s="113"/>
      <c r="H31" s="113"/>
      <c r="I31" s="113"/>
      <c r="J31" s="114">
        <f>SUM(J25:K30)</f>
        <v>0</v>
      </c>
      <c r="K31" s="114"/>
    </row>
    <row r="32" spans="2:11" x14ac:dyDescent="0.3">
      <c r="B32" s="113" t="s">
        <v>49</v>
      </c>
      <c r="C32" s="113"/>
      <c r="D32" s="113"/>
      <c r="E32" s="113"/>
      <c r="F32" s="113"/>
      <c r="G32" s="113"/>
      <c r="H32" s="113"/>
      <c r="I32" s="113"/>
      <c r="J32" s="115">
        <f>J31*E18</f>
        <v>0</v>
      </c>
      <c r="K32" s="115"/>
    </row>
    <row r="34" spans="2:11" s="18" customFormat="1" ht="15.6" x14ac:dyDescent="0.3">
      <c r="B34" s="75" t="s">
        <v>50</v>
      </c>
      <c r="C34" s="75"/>
      <c r="D34" s="75"/>
      <c r="E34" s="75"/>
      <c r="F34" s="75"/>
      <c r="G34" s="76" t="s">
        <v>51</v>
      </c>
      <c r="H34" s="77"/>
      <c r="I34" s="77"/>
      <c r="J34" s="77"/>
      <c r="K34" s="78"/>
    </row>
    <row r="35" spans="2:11" s="19" customFormat="1" ht="15.6" x14ac:dyDescent="0.3">
      <c r="B35" s="75" t="s">
        <v>52</v>
      </c>
      <c r="C35" s="75"/>
      <c r="D35" s="75"/>
      <c r="E35" s="75"/>
      <c r="F35" s="20" t="s">
        <v>33</v>
      </c>
      <c r="G35" s="79" t="s">
        <v>34</v>
      </c>
      <c r="H35" s="79"/>
      <c r="I35" s="79" t="s">
        <v>35</v>
      </c>
      <c r="J35" s="79"/>
      <c r="K35" s="79"/>
    </row>
    <row r="36" spans="2:11" x14ac:dyDescent="0.3">
      <c r="B36" s="56" t="s">
        <v>53</v>
      </c>
      <c r="C36" s="56"/>
      <c r="D36" s="122"/>
      <c r="E36" s="122"/>
      <c r="F36" s="42"/>
      <c r="G36" s="114"/>
      <c r="H36" s="114"/>
      <c r="I36" s="114"/>
      <c r="J36" s="114"/>
      <c r="K36" s="114"/>
    </row>
    <row r="37" spans="2:11" x14ac:dyDescent="0.3">
      <c r="B37" s="56" t="s">
        <v>54</v>
      </c>
      <c r="C37" s="56"/>
      <c r="D37" s="46"/>
      <c r="E37" s="22" t="s">
        <v>55</v>
      </c>
      <c r="F37" s="55">
        <f>D37*Lists!I3</f>
        <v>0</v>
      </c>
      <c r="G37" s="114"/>
      <c r="H37" s="114"/>
      <c r="I37" s="114"/>
      <c r="J37" s="114"/>
      <c r="K37" s="114"/>
    </row>
    <row r="38" spans="2:11" x14ac:dyDescent="0.3">
      <c r="B38" s="116" t="s">
        <v>56</v>
      </c>
      <c r="C38" s="117"/>
      <c r="D38" s="118"/>
      <c r="E38" s="3"/>
      <c r="F38" s="42"/>
      <c r="G38" s="119"/>
      <c r="H38" s="120"/>
      <c r="I38" s="119"/>
      <c r="J38" s="121"/>
      <c r="K38" s="120"/>
    </row>
    <row r="39" spans="2:11" x14ac:dyDescent="0.3">
      <c r="B39" s="116" t="s">
        <v>57</v>
      </c>
      <c r="C39" s="117"/>
      <c r="D39" s="118"/>
      <c r="E39" s="3"/>
      <c r="F39" s="42"/>
      <c r="G39" s="119"/>
      <c r="H39" s="120"/>
      <c r="I39" s="119"/>
      <c r="J39" s="121"/>
      <c r="K39" s="120"/>
    </row>
    <row r="40" spans="2:11" x14ac:dyDescent="0.3">
      <c r="B40" s="116" t="s">
        <v>58</v>
      </c>
      <c r="C40" s="118"/>
      <c r="D40" s="11" t="s">
        <v>59</v>
      </c>
      <c r="E40" s="46"/>
      <c r="F40" s="42"/>
      <c r="G40" s="119"/>
      <c r="H40" s="120"/>
      <c r="I40" s="119"/>
      <c r="J40" s="121"/>
      <c r="K40" s="120"/>
    </row>
    <row r="41" spans="2:11" ht="29.25" customHeight="1" x14ac:dyDescent="0.3">
      <c r="B41" s="123" t="s">
        <v>60</v>
      </c>
      <c r="C41" s="123"/>
      <c r="D41" s="11" t="s">
        <v>59</v>
      </c>
      <c r="E41" s="46">
        <v>0</v>
      </c>
      <c r="F41" s="55">
        <f>E41*100</f>
        <v>0</v>
      </c>
      <c r="G41" s="119"/>
      <c r="H41" s="120"/>
      <c r="I41" s="119"/>
      <c r="J41" s="121"/>
      <c r="K41" s="120"/>
    </row>
    <row r="42" spans="2:11" x14ac:dyDescent="0.3">
      <c r="B42" s="116" t="s">
        <v>61</v>
      </c>
      <c r="C42" s="117"/>
      <c r="D42" s="117"/>
      <c r="E42" s="118"/>
      <c r="F42" s="42"/>
      <c r="G42" s="119"/>
      <c r="H42" s="120"/>
      <c r="I42" s="119"/>
      <c r="J42" s="121"/>
      <c r="K42" s="120"/>
    </row>
    <row r="43" spans="2:11" x14ac:dyDescent="0.3">
      <c r="B43" s="116" t="s">
        <v>62</v>
      </c>
      <c r="C43" s="117"/>
      <c r="D43" s="117"/>
      <c r="E43" s="118"/>
      <c r="F43" s="42"/>
      <c r="G43" s="119"/>
      <c r="H43" s="120"/>
      <c r="I43" s="119"/>
      <c r="J43" s="121"/>
      <c r="K43" s="120"/>
    </row>
    <row r="44" spans="2:11" x14ac:dyDescent="0.3">
      <c r="B44" s="129" t="s">
        <v>63</v>
      </c>
      <c r="C44" s="130"/>
      <c r="D44" s="127"/>
      <c r="E44" s="128"/>
      <c r="F44" s="42"/>
      <c r="G44" s="119"/>
      <c r="H44" s="120"/>
      <c r="I44" s="119"/>
      <c r="J44" s="121"/>
      <c r="K44" s="120"/>
    </row>
    <row r="45" spans="2:11" ht="15.6" x14ac:dyDescent="0.3">
      <c r="B45" s="124" t="s">
        <v>64</v>
      </c>
      <c r="C45" s="125"/>
      <c r="D45" s="125"/>
      <c r="E45" s="126"/>
      <c r="F45" s="47">
        <f>SUM(F36:F44)</f>
        <v>0</v>
      </c>
      <c r="G45" s="119"/>
      <c r="H45" s="120"/>
      <c r="I45" s="119"/>
      <c r="J45" s="121"/>
      <c r="K45" s="120"/>
    </row>
    <row r="46" spans="2:11" ht="15.6" x14ac:dyDescent="0.3">
      <c r="B46" s="124" t="s">
        <v>65</v>
      </c>
      <c r="C46" s="125"/>
      <c r="D46" s="125"/>
      <c r="E46" s="126"/>
      <c r="F46" s="47">
        <f>F20+F45</f>
        <v>0</v>
      </c>
      <c r="G46" s="119"/>
      <c r="H46" s="120"/>
      <c r="I46" s="119"/>
      <c r="J46" s="121"/>
      <c r="K46" s="120"/>
    </row>
    <row r="48" spans="2:11" s="1" customFormat="1" ht="14.4" customHeight="1" x14ac:dyDescent="0.3">
      <c r="B48" s="132" t="s">
        <v>66</v>
      </c>
      <c r="C48" s="133"/>
      <c r="D48" s="136" t="s">
        <v>67</v>
      </c>
      <c r="E48" s="137"/>
      <c r="F48" s="137"/>
      <c r="G48" s="137"/>
      <c r="H48" s="137"/>
      <c r="I48" s="137"/>
      <c r="J48" s="138"/>
      <c r="K48" s="151">
        <v>0</v>
      </c>
    </row>
    <row r="49" spans="2:11" x14ac:dyDescent="0.3">
      <c r="B49" s="134"/>
      <c r="C49" s="135"/>
      <c r="D49" s="139"/>
      <c r="E49" s="140"/>
      <c r="F49" s="140"/>
      <c r="G49" s="140"/>
      <c r="H49" s="140"/>
      <c r="I49" s="140"/>
      <c r="J49" s="141"/>
      <c r="K49" s="151"/>
    </row>
    <row r="50" spans="2:11" x14ac:dyDescent="0.3">
      <c r="B50" s="6"/>
      <c r="C50" s="6"/>
      <c r="D50" s="6"/>
      <c r="E50" s="6"/>
      <c r="F50" s="6"/>
      <c r="G50" s="6"/>
      <c r="H50" s="6"/>
      <c r="I50" s="6"/>
      <c r="J50" s="6"/>
      <c r="K50" s="6"/>
    </row>
    <row r="51" spans="2:11" x14ac:dyDescent="0.3">
      <c r="B51" s="152" t="s">
        <v>68</v>
      </c>
      <c r="C51" s="153"/>
      <c r="D51" s="153"/>
      <c r="E51" s="153"/>
      <c r="F51" s="153"/>
      <c r="G51" s="153"/>
      <c r="H51" s="153"/>
      <c r="I51" s="153"/>
      <c r="J51" s="153"/>
      <c r="K51" s="153"/>
    </row>
    <row r="52" spans="2:11" x14ac:dyDescent="0.3">
      <c r="B52" s="152"/>
      <c r="C52" s="153"/>
      <c r="D52" s="153"/>
      <c r="E52" s="153"/>
      <c r="F52" s="153"/>
      <c r="G52" s="153"/>
      <c r="H52" s="153"/>
      <c r="I52" s="153"/>
      <c r="J52" s="153"/>
      <c r="K52" s="153"/>
    </row>
    <row r="53" spans="2:11" x14ac:dyDescent="0.3">
      <c r="I53" s="131" t="s">
        <v>69</v>
      </c>
      <c r="J53" s="131"/>
      <c r="K53" s="131"/>
    </row>
    <row r="55" spans="2:11" s="7" customFormat="1" ht="15.6" x14ac:dyDescent="0.3">
      <c r="B55" s="154" t="s">
        <v>70</v>
      </c>
      <c r="C55" s="154"/>
      <c r="D55" s="154"/>
      <c r="E55" s="154"/>
      <c r="F55" s="154"/>
      <c r="G55" s="154"/>
      <c r="H55" s="154"/>
      <c r="I55" s="154"/>
      <c r="J55" s="154"/>
      <c r="K55" s="154"/>
    </row>
    <row r="56" spans="2:11" s="7" customFormat="1" x14ac:dyDescent="0.3">
      <c r="B56" s="11" t="s">
        <v>71</v>
      </c>
      <c r="C56" s="142" t="s">
        <v>72</v>
      </c>
      <c r="D56" s="143"/>
      <c r="E56" s="143"/>
      <c r="F56" s="143"/>
      <c r="G56" s="143"/>
      <c r="H56" s="143"/>
      <c r="I56" s="143"/>
      <c r="J56" s="143"/>
      <c r="K56" s="144"/>
    </row>
    <row r="57" spans="2:11" s="7" customFormat="1" x14ac:dyDescent="0.3">
      <c r="B57" s="11" t="s">
        <v>73</v>
      </c>
      <c r="C57" s="145" t="s">
        <v>74</v>
      </c>
      <c r="D57" s="146"/>
      <c r="E57" s="146"/>
      <c r="F57" s="146"/>
      <c r="G57" s="146"/>
      <c r="H57" s="146"/>
      <c r="I57" s="146"/>
      <c r="J57" s="146"/>
      <c r="K57" s="147"/>
    </row>
    <row r="58" spans="2:11" s="7" customFormat="1" x14ac:dyDescent="0.3">
      <c r="B58" s="11" t="s">
        <v>75</v>
      </c>
      <c r="C58" s="145" t="s">
        <v>76</v>
      </c>
      <c r="D58" s="146"/>
      <c r="E58" s="146"/>
      <c r="F58" s="146"/>
      <c r="G58" s="146"/>
      <c r="H58" s="146"/>
      <c r="I58" s="146"/>
      <c r="J58" s="146"/>
      <c r="K58" s="147"/>
    </row>
    <row r="59" spans="2:11" s="7" customFormat="1" x14ac:dyDescent="0.3"/>
    <row r="60" spans="2:11" s="7" customFormat="1" x14ac:dyDescent="0.3">
      <c r="B60" s="8" t="s">
        <v>77</v>
      </c>
      <c r="C60" s="8"/>
      <c r="D60" s="8"/>
      <c r="E60" s="8"/>
      <c r="F60" s="8"/>
      <c r="G60" s="8"/>
      <c r="H60" s="8"/>
      <c r="I60" s="148" t="s">
        <v>78</v>
      </c>
      <c r="J60" s="148"/>
      <c r="K60" s="148"/>
    </row>
    <row r="61" spans="2:11" s="7" customFormat="1" x14ac:dyDescent="0.3">
      <c r="B61" s="149" t="s">
        <v>79</v>
      </c>
      <c r="C61" s="149"/>
      <c r="D61" s="149"/>
      <c r="E61" s="149"/>
      <c r="F61" s="149"/>
      <c r="G61" s="149"/>
      <c r="H61" s="149"/>
      <c r="I61" s="150" t="s">
        <v>80</v>
      </c>
      <c r="J61" s="150"/>
      <c r="K61" s="150"/>
    </row>
    <row r="62" spans="2:11" s="7" customFormat="1" x14ac:dyDescent="0.3"/>
  </sheetData>
  <sheetProtection algorithmName="SHA-512" hashValue="egGBTiNrvPmPGyWq19DhKtloaokznYj8AvNBBu4CBQjr8skkgOMZkoz5e2FmZo9OSy832UcNWvoj+w9VBswyJw==" saltValue="9JBilULqEaPpapFOpr26DA==" spinCount="100000" sheet="1" objects="1" scenarios="1"/>
  <mergeCells count="117">
    <mergeCell ref="I53:K53"/>
    <mergeCell ref="B48:C49"/>
    <mergeCell ref="D48:J49"/>
    <mergeCell ref="C56:K56"/>
    <mergeCell ref="C57:K57"/>
    <mergeCell ref="C58:K58"/>
    <mergeCell ref="I60:K60"/>
    <mergeCell ref="B61:H61"/>
    <mergeCell ref="I61:K61"/>
    <mergeCell ref="K48:K49"/>
    <mergeCell ref="B51:B52"/>
    <mergeCell ref="C51:K52"/>
    <mergeCell ref="B55:K55"/>
    <mergeCell ref="B45:E45"/>
    <mergeCell ref="G45:H45"/>
    <mergeCell ref="I45:K45"/>
    <mergeCell ref="B46:E46"/>
    <mergeCell ref="G46:H46"/>
    <mergeCell ref="I46:K46"/>
    <mergeCell ref="B43:E43"/>
    <mergeCell ref="G43:H43"/>
    <mergeCell ref="I43:K43"/>
    <mergeCell ref="D44:E44"/>
    <mergeCell ref="G44:H44"/>
    <mergeCell ref="I44:K44"/>
    <mergeCell ref="B44:C44"/>
    <mergeCell ref="B41:C41"/>
    <mergeCell ref="G41:H41"/>
    <mergeCell ref="I41:K41"/>
    <mergeCell ref="B42:E42"/>
    <mergeCell ref="G42:H42"/>
    <mergeCell ref="I42:K42"/>
    <mergeCell ref="B39:D39"/>
    <mergeCell ref="G39:H39"/>
    <mergeCell ref="I39:K39"/>
    <mergeCell ref="B40:C40"/>
    <mergeCell ref="G40:H40"/>
    <mergeCell ref="I40:K40"/>
    <mergeCell ref="B37:C37"/>
    <mergeCell ref="G37:H37"/>
    <mergeCell ref="I37:K37"/>
    <mergeCell ref="B38:D38"/>
    <mergeCell ref="G38:H38"/>
    <mergeCell ref="I38:K38"/>
    <mergeCell ref="B34:F34"/>
    <mergeCell ref="G34:K34"/>
    <mergeCell ref="B35:E35"/>
    <mergeCell ref="G35:H35"/>
    <mergeCell ref="I35:K35"/>
    <mergeCell ref="B36:C36"/>
    <mergeCell ref="D36:E36"/>
    <mergeCell ref="G36:H36"/>
    <mergeCell ref="I36:K36"/>
    <mergeCell ref="C30:I30"/>
    <mergeCell ref="J30:K30"/>
    <mergeCell ref="B31:I31"/>
    <mergeCell ref="J31:K31"/>
    <mergeCell ref="B32:I32"/>
    <mergeCell ref="J32:K32"/>
    <mergeCell ref="C27:I27"/>
    <mergeCell ref="J27:K27"/>
    <mergeCell ref="C28:I28"/>
    <mergeCell ref="J28:K28"/>
    <mergeCell ref="C29:I29"/>
    <mergeCell ref="J29:K29"/>
    <mergeCell ref="C24:I24"/>
    <mergeCell ref="J24:K24"/>
    <mergeCell ref="C25:I25"/>
    <mergeCell ref="J25:K25"/>
    <mergeCell ref="C26:I26"/>
    <mergeCell ref="J26:K26"/>
    <mergeCell ref="B20:E20"/>
    <mergeCell ref="G20:H20"/>
    <mergeCell ref="B22:E22"/>
    <mergeCell ref="F22:G22"/>
    <mergeCell ref="H22:K22"/>
    <mergeCell ref="C23:I23"/>
    <mergeCell ref="J23:K23"/>
    <mergeCell ref="B18:C18"/>
    <mergeCell ref="G18:H18"/>
    <mergeCell ref="I18:K18"/>
    <mergeCell ref="B19:C19"/>
    <mergeCell ref="G19:H19"/>
    <mergeCell ref="I19:K19"/>
    <mergeCell ref="B16:C16"/>
    <mergeCell ref="G16:H16"/>
    <mergeCell ref="I16:K16"/>
    <mergeCell ref="B17:C17"/>
    <mergeCell ref="G17:H17"/>
    <mergeCell ref="I17:K17"/>
    <mergeCell ref="J11:K11"/>
    <mergeCell ref="H12:J12"/>
    <mergeCell ref="B14:F14"/>
    <mergeCell ref="G14:K14"/>
    <mergeCell ref="B15:C15"/>
    <mergeCell ref="G15:H15"/>
    <mergeCell ref="I15:K15"/>
    <mergeCell ref="B10:C10"/>
    <mergeCell ref="D10:F10"/>
    <mergeCell ref="H10:I10"/>
    <mergeCell ref="B11:C11"/>
    <mergeCell ref="D11:G11"/>
    <mergeCell ref="H11:I11"/>
    <mergeCell ref="B8:C8"/>
    <mergeCell ref="D8:G8"/>
    <mergeCell ref="H8:I8"/>
    <mergeCell ref="B9:C9"/>
    <mergeCell ref="D9:F9"/>
    <mergeCell ref="H9:I9"/>
    <mergeCell ref="D1:K3"/>
    <mergeCell ref="D4:K4"/>
    <mergeCell ref="B6:H6"/>
    <mergeCell ref="I6:K6"/>
    <mergeCell ref="B7:C7"/>
    <mergeCell ref="D7:G7"/>
    <mergeCell ref="H7:I7"/>
    <mergeCell ref="J7:K7"/>
  </mergeCells>
  <dataValidations count="7">
    <dataValidation type="list" allowBlank="1" showInputMessage="1" showErrorMessage="1" sqref="D19" xr:uid="{E6023819-A2CE-4F46-95A5-A646A82E5DA8}">
      <formula1>TravelHours</formula1>
    </dataValidation>
    <dataValidation type="list" allowBlank="1" showInputMessage="1" showErrorMessage="1" sqref="J9:K10" xr:uid="{D5B1F6B4-BD39-44B8-9928-531A81C21EF5}">
      <formula1>Times</formula1>
    </dataValidation>
    <dataValidation type="list" allowBlank="1" showInputMessage="1" showErrorMessage="1" sqref="D36:E36" xr:uid="{E9C22AAC-39B1-44FC-ADE9-751390B22F7A}">
      <formula1>TravelType</formula1>
    </dataValidation>
    <dataValidation type="list" allowBlank="1" showInputMessage="1" showErrorMessage="1" sqref="D48:J49" xr:uid="{FA0B51DF-1727-4BF2-874C-91F6221D0052}">
      <formula1>Donation</formula1>
    </dataValidation>
    <dataValidation type="list" allowBlank="1" showInputMessage="1" showErrorMessage="1" sqref="E40:E41" xr:uid="{CB473B37-A882-4BCD-B4AE-500184063726}">
      <formula1>"0,1,2,3,4,5"</formula1>
    </dataValidation>
    <dataValidation type="list" allowBlank="1" showInputMessage="1" showErrorMessage="1" sqref="D9:F9" xr:uid="{580996B2-4B80-416E-B3DB-3EBAB3BC8F02}">
      <formula1>GroupType</formula1>
    </dataValidation>
    <dataValidation type="list" allowBlank="1" showInputMessage="1" showErrorMessage="1" sqref="D10:F10" xr:uid="{F55BF2E4-AC17-49ED-87D9-35CCBB09D65A}">
      <formula1>IF(D9="Constituency Meeting",ConstituencyMember,Role)</formula1>
    </dataValidation>
  </dataValidations>
  <hyperlinks>
    <hyperlink ref="C56" r:id="rId1" xr:uid="{5155B4FF-2B1D-4EED-B0C8-F2D95854CE7B}"/>
    <hyperlink ref="I60:K60" r:id="rId2" display="EFT Form (link)" xr:uid="{46ACB6F4-1387-4260-8B77-F30B577BC5FF}"/>
    <hyperlink ref="I61:K61" r:id="rId3" display="Policy link" xr:uid="{799C3455-34D8-461E-9A8E-76C48031D6FC}"/>
  </hyperlinks>
  <printOptions horizontalCentered="1"/>
  <pageMargins left="0.31496062992125984" right="0.31496062992125984" top="0.35433070866141736" bottom="0.35433070866141736" header="0.31496062992125984" footer="0.31496062992125984"/>
  <pageSetup scale="88" fitToWidth="0" orientation="portrait" r:id="rId4"/>
  <ignoredErrors>
    <ignoredError sqref="H9:H10" unlockedFormula="1"/>
  </ignoredErrors>
  <drawing r:id="rId5"/>
  <legacyDrawing r:id="rId6"/>
  <mc:AlternateContent xmlns:mc="http://schemas.openxmlformats.org/markup-compatibility/2006">
    <mc:Choice Requires="x14">
      <controls>
        <mc:AlternateContent xmlns:mc="http://schemas.openxmlformats.org/markup-compatibility/2006">
          <mc:Choice Requires="x14">
            <control shapeId="4097" r:id="rId7" name="Option Button 1">
              <controlPr defaultSize="0" autoFill="0" autoLine="0" autoPict="0">
                <anchor>
                  <from>
                    <xdr:col>9</xdr:col>
                    <xdr:colOff>464820</xdr:colOff>
                    <xdr:row>10</xdr:row>
                    <xdr:rowOff>182880</xdr:rowOff>
                  </from>
                  <to>
                    <xdr:col>11</xdr:col>
                    <xdr:colOff>76200</xdr:colOff>
                    <xdr:row>12</xdr:row>
                    <xdr:rowOff>15240</xdr:rowOff>
                  </to>
                </anchor>
              </controlPr>
            </control>
          </mc:Choice>
        </mc:AlternateContent>
        <mc:AlternateContent xmlns:mc="http://schemas.openxmlformats.org/markup-compatibility/2006">
          <mc:Choice Requires="x14">
            <control shapeId="4098" r:id="rId8" name="Option Button 2">
              <controlPr defaultSize="0" autoFill="0" autoLine="0" autoPict="0">
                <anchor>
                  <from>
                    <xdr:col>5</xdr:col>
                    <xdr:colOff>243840</xdr:colOff>
                    <xdr:row>10</xdr:row>
                    <xdr:rowOff>182880</xdr:rowOff>
                  </from>
                  <to>
                    <xdr:col>6</xdr:col>
                    <xdr:colOff>312420</xdr:colOff>
                    <xdr:row>12</xdr:row>
                    <xdr:rowOff>15240</xdr:rowOff>
                  </to>
                </anchor>
              </controlPr>
            </control>
          </mc:Choice>
        </mc:AlternateContent>
        <mc:AlternateContent xmlns:mc="http://schemas.openxmlformats.org/markup-compatibility/2006">
          <mc:Choice Requires="x14">
            <control shapeId="4099" r:id="rId9" name="Option Button 3">
              <controlPr defaultSize="0" autoFill="0" autoLine="0" autoPict="0">
                <anchor>
                  <from>
                    <xdr:col>3</xdr:col>
                    <xdr:colOff>251460</xdr:colOff>
                    <xdr:row>10</xdr:row>
                    <xdr:rowOff>182880</xdr:rowOff>
                  </from>
                  <to>
                    <xdr:col>4</xdr:col>
                    <xdr:colOff>320040</xdr:colOff>
                    <xdr:row>12</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00FBA-C08A-4862-A948-CDD69E537529}">
  <dimension ref="A1"/>
  <sheetViews>
    <sheetView zoomScale="110" zoomScaleNormal="110" workbookViewId="0">
      <selection activeCell="E61" sqref="E61"/>
    </sheetView>
  </sheetViews>
  <sheetFormatPr defaultColWidth="10" defaultRowHeight="13.8" x14ac:dyDescent="0.25"/>
  <cols>
    <col min="1" max="16384" width="10" style="50"/>
  </cols>
  <sheetData/>
  <sheetProtection algorithmName="SHA-512" hashValue="lvtsBRoadwtX7Qo0P43x4n3jV8GUltC7nsQ5iM0QNVBu1FAMQLUpDUPHWizmApTHHzmABW9b1aIQor8rCG1D4g==" saltValue="MwJp7HspfKQx7qVfj20EWw==" spinCount="100000" sheet="1" objects="1" scenarios="1" selectLockedCells="1" selectUnlockedCell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BC8E2-D2BE-479D-A668-1003F6BE29D1}">
  <dimension ref="A1:M65"/>
  <sheetViews>
    <sheetView zoomScaleNormal="100" workbookViewId="0">
      <selection activeCell="F38" sqref="F38"/>
    </sheetView>
  </sheetViews>
  <sheetFormatPr defaultColWidth="8.88671875" defaultRowHeight="13.8" x14ac:dyDescent="0.25"/>
  <cols>
    <col min="1" max="2" width="8.88671875" style="24"/>
    <col min="3" max="3" width="52.6640625" style="24" customWidth="1"/>
    <col min="4" max="4" width="19.5546875" style="24" bestFit="1" customWidth="1"/>
    <col min="5" max="5" width="47.6640625" style="24" bestFit="1" customWidth="1"/>
    <col min="6" max="6" width="15.109375" style="24" customWidth="1"/>
    <col min="7" max="7" width="13.44140625" style="24" customWidth="1"/>
    <col min="8" max="8" width="8.88671875" style="24"/>
    <col min="9" max="10" width="15.5546875" style="24" customWidth="1"/>
    <col min="11" max="11" width="20.33203125" style="24" bestFit="1" customWidth="1"/>
    <col min="12" max="16384" width="8.88671875" style="24"/>
  </cols>
  <sheetData>
    <row r="1" spans="1:13" x14ac:dyDescent="0.25">
      <c r="A1" s="23" t="s">
        <v>81</v>
      </c>
      <c r="C1" s="23" t="s">
        <v>82</v>
      </c>
      <c r="E1" s="23" t="s">
        <v>83</v>
      </c>
      <c r="G1" s="25" t="s">
        <v>84</v>
      </c>
      <c r="I1" s="26" t="s">
        <v>85</v>
      </c>
      <c r="M1" s="25" t="s">
        <v>38</v>
      </c>
    </row>
    <row r="2" spans="1:13" x14ac:dyDescent="0.25">
      <c r="A2" s="27">
        <v>0.29166666666666669</v>
      </c>
      <c r="C2" s="28" t="s">
        <v>86</v>
      </c>
      <c r="E2" s="29" t="s">
        <v>87</v>
      </c>
      <c r="G2" s="30"/>
      <c r="I2" s="31" t="s">
        <v>88</v>
      </c>
      <c r="K2" s="24" t="s">
        <v>89</v>
      </c>
      <c r="M2" s="30">
        <v>0</v>
      </c>
    </row>
    <row r="3" spans="1:13" x14ac:dyDescent="0.25">
      <c r="A3" s="27">
        <v>0.3125</v>
      </c>
      <c r="C3" s="29" t="s">
        <v>16</v>
      </c>
      <c r="E3" s="29" t="s">
        <v>90</v>
      </c>
      <c r="G3" s="30" t="s">
        <v>91</v>
      </c>
      <c r="I3" s="31">
        <v>0.67</v>
      </c>
      <c r="K3" s="24" t="s">
        <v>92</v>
      </c>
      <c r="M3" s="30">
        <v>0.5</v>
      </c>
    </row>
    <row r="4" spans="1:13" x14ac:dyDescent="0.25">
      <c r="A4" s="27">
        <v>0.33333333333333331</v>
      </c>
      <c r="C4" s="29" t="s">
        <v>93</v>
      </c>
      <c r="E4" s="29" t="s">
        <v>94</v>
      </c>
      <c r="G4" s="30" t="s">
        <v>95</v>
      </c>
      <c r="K4" s="24" t="s">
        <v>96</v>
      </c>
      <c r="M4" s="30">
        <v>1</v>
      </c>
    </row>
    <row r="5" spans="1:13" x14ac:dyDescent="0.25">
      <c r="A5" s="27">
        <v>0.35416666666666669</v>
      </c>
      <c r="C5" s="29" t="s">
        <v>97</v>
      </c>
      <c r="E5" s="29" t="s">
        <v>98</v>
      </c>
      <c r="G5" s="30" t="s">
        <v>99</v>
      </c>
      <c r="M5" s="30">
        <v>1.5</v>
      </c>
    </row>
    <row r="6" spans="1:13" x14ac:dyDescent="0.25">
      <c r="A6" s="27">
        <v>0.375</v>
      </c>
      <c r="I6" s="26" t="s">
        <v>100</v>
      </c>
      <c r="M6" s="30">
        <v>2</v>
      </c>
    </row>
    <row r="7" spans="1:13" x14ac:dyDescent="0.25">
      <c r="A7" s="27">
        <v>0.39583333333333298</v>
      </c>
      <c r="I7" s="31">
        <v>100</v>
      </c>
      <c r="M7" s="30">
        <v>2.5</v>
      </c>
    </row>
    <row r="8" spans="1:13" x14ac:dyDescent="0.25">
      <c r="A8" s="27">
        <v>0.41666666666666702</v>
      </c>
      <c r="C8" s="23" t="s">
        <v>101</v>
      </c>
      <c r="M8" s="30">
        <v>3</v>
      </c>
    </row>
    <row r="9" spans="1:13" x14ac:dyDescent="0.25">
      <c r="A9" s="27">
        <v>0.4375</v>
      </c>
      <c r="C9" s="28" t="s">
        <v>86</v>
      </c>
      <c r="M9" s="30">
        <v>3.5</v>
      </c>
    </row>
    <row r="10" spans="1:13" x14ac:dyDescent="0.25">
      <c r="A10" s="27">
        <v>0.45833333333333298</v>
      </c>
      <c r="C10" s="29" t="s">
        <v>12</v>
      </c>
      <c r="I10" s="24" t="s">
        <v>102</v>
      </c>
      <c r="M10" s="30">
        <v>4</v>
      </c>
    </row>
    <row r="11" spans="1:13" x14ac:dyDescent="0.25">
      <c r="A11" s="27">
        <v>0.47916666666666702</v>
      </c>
      <c r="C11" s="29" t="s">
        <v>103</v>
      </c>
      <c r="I11" s="51">
        <v>3</v>
      </c>
      <c r="M11" s="30">
        <v>4.5</v>
      </c>
    </row>
    <row r="12" spans="1:13" x14ac:dyDescent="0.25">
      <c r="A12" s="27">
        <v>0.5</v>
      </c>
      <c r="C12" s="29" t="s">
        <v>104</v>
      </c>
      <c r="M12" s="30">
        <v>5</v>
      </c>
    </row>
    <row r="13" spans="1:13" x14ac:dyDescent="0.25">
      <c r="A13" s="27">
        <v>0.52083333333333304</v>
      </c>
      <c r="C13" s="29" t="s">
        <v>105</v>
      </c>
      <c r="M13" s="30">
        <v>5.5</v>
      </c>
    </row>
    <row r="14" spans="1:13" x14ac:dyDescent="0.25">
      <c r="A14" s="27">
        <v>0.54166666666666596</v>
      </c>
      <c r="C14" s="29" t="s">
        <v>106</v>
      </c>
      <c r="M14" s="30">
        <v>6</v>
      </c>
    </row>
    <row r="15" spans="1:13" x14ac:dyDescent="0.25">
      <c r="A15" s="27">
        <v>0.5625</v>
      </c>
      <c r="C15" s="29" t="s">
        <v>107</v>
      </c>
      <c r="M15" s="30">
        <v>6.5</v>
      </c>
    </row>
    <row r="16" spans="1:13" x14ac:dyDescent="0.25">
      <c r="A16" s="27">
        <v>0.58333333333333304</v>
      </c>
      <c r="C16" s="29" t="s">
        <v>108</v>
      </c>
      <c r="M16" s="30">
        <v>7</v>
      </c>
    </row>
    <row r="17" spans="1:13" x14ac:dyDescent="0.25">
      <c r="A17" s="27">
        <v>0.60416666666666596</v>
      </c>
      <c r="C17" s="29" t="s">
        <v>109</v>
      </c>
      <c r="M17" s="30">
        <v>7.5</v>
      </c>
    </row>
    <row r="18" spans="1:13" x14ac:dyDescent="0.25">
      <c r="A18" s="27">
        <v>0.625</v>
      </c>
      <c r="C18" s="29" t="s">
        <v>110</v>
      </c>
      <c r="M18" s="30">
        <v>8</v>
      </c>
    </row>
    <row r="19" spans="1:13" x14ac:dyDescent="0.25">
      <c r="A19" s="27">
        <v>0.64583333333333304</v>
      </c>
      <c r="C19" s="29" t="s">
        <v>98</v>
      </c>
      <c r="M19" s="30">
        <v>8.5</v>
      </c>
    </row>
    <row r="20" spans="1:13" x14ac:dyDescent="0.25">
      <c r="A20" s="27">
        <v>0.66666666666666596</v>
      </c>
      <c r="C20" s="32"/>
      <c r="M20" s="30">
        <v>9</v>
      </c>
    </row>
    <row r="21" spans="1:13" x14ac:dyDescent="0.25">
      <c r="A21" s="27">
        <v>0.6875</v>
      </c>
      <c r="M21" s="30">
        <v>9.5</v>
      </c>
    </row>
    <row r="22" spans="1:13" x14ac:dyDescent="0.25">
      <c r="A22" s="27">
        <v>0.70833333333333304</v>
      </c>
      <c r="D22" s="33"/>
      <c r="E22" s="33"/>
      <c r="F22" s="33"/>
      <c r="G22" s="33"/>
      <c r="M22" s="30">
        <v>10</v>
      </c>
    </row>
    <row r="23" spans="1:13" x14ac:dyDescent="0.25">
      <c r="A23" s="27">
        <v>0.72916666666666596</v>
      </c>
      <c r="C23" s="29" t="s">
        <v>111</v>
      </c>
      <c r="D23" s="34"/>
      <c r="E23" s="34"/>
      <c r="F23" s="34"/>
      <c r="G23" s="34"/>
      <c r="M23" s="30">
        <v>10.5</v>
      </c>
    </row>
    <row r="24" spans="1:13" x14ac:dyDescent="0.25">
      <c r="A24" s="27">
        <v>0.75</v>
      </c>
      <c r="D24" s="34"/>
      <c r="E24" s="34"/>
      <c r="F24" s="34"/>
      <c r="G24" s="34"/>
      <c r="M24" s="30">
        <v>11</v>
      </c>
    </row>
    <row r="25" spans="1:13" x14ac:dyDescent="0.25">
      <c r="A25" s="27">
        <v>0.77083333333333304</v>
      </c>
      <c r="M25" s="30">
        <v>11.5</v>
      </c>
    </row>
    <row r="26" spans="1:13" x14ac:dyDescent="0.25">
      <c r="A26" s="27">
        <v>0.79166666666666596</v>
      </c>
      <c r="C26" s="33"/>
      <c r="D26" s="33"/>
      <c r="E26" s="33"/>
      <c r="F26" s="33"/>
      <c r="G26" s="33"/>
      <c r="M26" s="30">
        <v>12</v>
      </c>
    </row>
    <row r="27" spans="1:13" x14ac:dyDescent="0.25">
      <c r="A27" s="27">
        <v>0.8125</v>
      </c>
      <c r="C27" s="33"/>
      <c r="D27" s="34"/>
      <c r="E27" s="34"/>
      <c r="F27" s="34"/>
      <c r="G27" s="34"/>
      <c r="M27" s="30">
        <v>12.5</v>
      </c>
    </row>
    <row r="28" spans="1:13" x14ac:dyDescent="0.25">
      <c r="A28" s="27">
        <v>0.83333333333333304</v>
      </c>
      <c r="C28" s="35" t="s">
        <v>101</v>
      </c>
      <c r="D28" s="30" t="s">
        <v>16</v>
      </c>
      <c r="E28" s="30" t="s">
        <v>93</v>
      </c>
      <c r="F28" s="30" t="s">
        <v>97</v>
      </c>
      <c r="G28" s="30" t="s">
        <v>111</v>
      </c>
      <c r="H28" s="30"/>
      <c r="M28" s="30">
        <v>13</v>
      </c>
    </row>
    <row r="29" spans="1:13" x14ac:dyDescent="0.25">
      <c r="A29" s="27">
        <v>0.85416666666666596</v>
      </c>
      <c r="C29" s="30" t="s">
        <v>12</v>
      </c>
      <c r="D29" s="30">
        <v>170</v>
      </c>
      <c r="E29" s="30">
        <v>212.5</v>
      </c>
      <c r="F29" s="30">
        <v>191.25</v>
      </c>
      <c r="G29" s="30">
        <v>170</v>
      </c>
      <c r="H29" s="30">
        <v>170</v>
      </c>
      <c r="M29" s="30">
        <v>13.5</v>
      </c>
    </row>
    <row r="30" spans="1:13" x14ac:dyDescent="0.25">
      <c r="A30" s="27">
        <v>0.875</v>
      </c>
      <c r="C30" s="30" t="s">
        <v>103</v>
      </c>
      <c r="D30" s="30">
        <v>0</v>
      </c>
      <c r="E30" s="30">
        <v>0</v>
      </c>
      <c r="F30" s="30">
        <v>0</v>
      </c>
      <c r="G30" s="30">
        <v>170</v>
      </c>
      <c r="H30" s="30">
        <v>170</v>
      </c>
      <c r="M30" s="30">
        <v>14</v>
      </c>
    </row>
    <row r="31" spans="1:13" x14ac:dyDescent="0.25">
      <c r="A31" s="27">
        <v>0.89583333333333304</v>
      </c>
      <c r="C31" s="30" t="s">
        <v>104</v>
      </c>
      <c r="D31" s="30">
        <v>0</v>
      </c>
      <c r="E31" s="30">
        <v>0</v>
      </c>
      <c r="F31" s="30">
        <v>0</v>
      </c>
      <c r="G31" s="30">
        <v>170</v>
      </c>
      <c r="H31" s="30">
        <v>170</v>
      </c>
      <c r="M31" s="30">
        <v>14.5</v>
      </c>
    </row>
    <row r="32" spans="1:13" x14ac:dyDescent="0.25">
      <c r="A32" s="27">
        <v>0.91666666666666596</v>
      </c>
      <c r="C32" s="30" t="s">
        <v>105</v>
      </c>
      <c r="D32" s="30">
        <v>0</v>
      </c>
      <c r="E32" s="30">
        <v>0</v>
      </c>
      <c r="F32" s="30">
        <v>0</v>
      </c>
      <c r="G32" s="30">
        <v>170</v>
      </c>
      <c r="H32" s="30">
        <v>170</v>
      </c>
      <c r="M32" s="30">
        <v>15</v>
      </c>
    </row>
    <row r="33" spans="1:13" x14ac:dyDescent="0.25">
      <c r="A33" s="27">
        <v>0.937499999999999</v>
      </c>
      <c r="C33" s="30" t="s">
        <v>106</v>
      </c>
      <c r="D33" s="30">
        <v>0</v>
      </c>
      <c r="E33" s="30">
        <v>0</v>
      </c>
      <c r="F33" s="30">
        <v>0</v>
      </c>
      <c r="G33" s="30">
        <v>170</v>
      </c>
      <c r="H33" s="30">
        <v>170</v>
      </c>
      <c r="M33" s="30">
        <v>15.5</v>
      </c>
    </row>
    <row r="34" spans="1:13" x14ac:dyDescent="0.25">
      <c r="A34" s="27">
        <v>0.95833333333333304</v>
      </c>
      <c r="C34" s="30" t="s">
        <v>107</v>
      </c>
      <c r="D34" s="30">
        <v>212.5</v>
      </c>
      <c r="E34" s="30">
        <v>255</v>
      </c>
      <c r="F34" s="30">
        <v>233.75</v>
      </c>
      <c r="G34" s="30">
        <v>170</v>
      </c>
      <c r="H34" s="30">
        <v>170</v>
      </c>
      <c r="M34" s="30">
        <v>16</v>
      </c>
    </row>
    <row r="35" spans="1:13" x14ac:dyDescent="0.25">
      <c r="A35" s="27">
        <v>0.97916666666666596</v>
      </c>
      <c r="C35" s="30" t="s">
        <v>108</v>
      </c>
      <c r="D35" s="30">
        <v>212.5</v>
      </c>
      <c r="E35" s="30">
        <v>255</v>
      </c>
      <c r="F35" s="30">
        <v>233.75</v>
      </c>
      <c r="G35" s="30">
        <v>170</v>
      </c>
      <c r="H35" s="30">
        <v>170</v>
      </c>
      <c r="M35" s="30">
        <v>16.5</v>
      </c>
    </row>
    <row r="36" spans="1:13" x14ac:dyDescent="0.25">
      <c r="C36" s="30" t="s">
        <v>109</v>
      </c>
      <c r="D36" s="30">
        <v>212.5</v>
      </c>
      <c r="E36" s="30">
        <v>255</v>
      </c>
      <c r="F36" s="30">
        <v>233.75</v>
      </c>
      <c r="G36" s="30">
        <v>170</v>
      </c>
      <c r="H36" s="30">
        <v>170</v>
      </c>
      <c r="M36" s="30">
        <v>17</v>
      </c>
    </row>
    <row r="37" spans="1:13" x14ac:dyDescent="0.25">
      <c r="C37" s="30" t="s">
        <v>110</v>
      </c>
      <c r="D37" s="30">
        <v>170</v>
      </c>
      <c r="E37" s="30">
        <v>170</v>
      </c>
      <c r="F37" s="30">
        <v>170</v>
      </c>
      <c r="G37" s="30">
        <v>170</v>
      </c>
      <c r="H37" s="30">
        <v>170</v>
      </c>
      <c r="M37" s="30">
        <v>17.5</v>
      </c>
    </row>
    <row r="38" spans="1:13" x14ac:dyDescent="0.25">
      <c r="C38" s="30" t="s">
        <v>98</v>
      </c>
      <c r="D38" s="30">
        <v>170</v>
      </c>
      <c r="E38" s="30">
        <v>212.5</v>
      </c>
      <c r="F38" s="30">
        <v>191.25</v>
      </c>
      <c r="G38" s="30">
        <v>170</v>
      </c>
      <c r="H38" s="30">
        <v>170</v>
      </c>
      <c r="M38" s="30">
        <v>18</v>
      </c>
    </row>
    <row r="39" spans="1:13" x14ac:dyDescent="0.25">
      <c r="C39" s="33"/>
      <c r="D39" s="34"/>
      <c r="E39" s="34"/>
      <c r="F39" s="34"/>
      <c r="G39" s="34"/>
      <c r="M39" s="30">
        <v>18.5</v>
      </c>
    </row>
    <row r="40" spans="1:13" x14ac:dyDescent="0.25">
      <c r="C40" s="33"/>
      <c r="D40" s="34"/>
      <c r="E40" s="34"/>
      <c r="F40" s="34"/>
      <c r="G40" s="34"/>
      <c r="M40" s="30">
        <v>19</v>
      </c>
    </row>
    <row r="41" spans="1:13" x14ac:dyDescent="0.25">
      <c r="C41" s="33"/>
      <c r="I41" s="36"/>
      <c r="J41" s="36"/>
      <c r="M41" s="30">
        <v>19.5</v>
      </c>
    </row>
    <row r="42" spans="1:13" x14ac:dyDescent="0.25">
      <c r="C42" s="33"/>
      <c r="D42" s="33"/>
      <c r="E42" s="33"/>
      <c r="F42" s="33"/>
      <c r="G42" s="33"/>
      <c r="M42" s="30">
        <v>20</v>
      </c>
    </row>
    <row r="43" spans="1:13" x14ac:dyDescent="0.25">
      <c r="C43" s="33"/>
      <c r="D43" s="34"/>
      <c r="E43" s="34"/>
      <c r="F43" s="34"/>
      <c r="G43" s="34"/>
      <c r="M43" s="30">
        <v>20.5</v>
      </c>
    </row>
    <row r="44" spans="1:13" x14ac:dyDescent="0.25">
      <c r="M44" s="30">
        <v>21</v>
      </c>
    </row>
    <row r="45" spans="1:13" x14ac:dyDescent="0.25">
      <c r="M45" s="30">
        <v>21.5</v>
      </c>
    </row>
    <row r="46" spans="1:13" x14ac:dyDescent="0.25">
      <c r="M46" s="30">
        <v>22</v>
      </c>
    </row>
    <row r="47" spans="1:13" x14ac:dyDescent="0.25">
      <c r="M47" s="30">
        <v>22.5</v>
      </c>
    </row>
    <row r="48" spans="1:13" x14ac:dyDescent="0.25">
      <c r="M48" s="30">
        <v>23</v>
      </c>
    </row>
    <row r="49" spans="3:13" x14ac:dyDescent="0.25">
      <c r="M49" s="30">
        <v>23.5</v>
      </c>
    </row>
    <row r="50" spans="3:13" x14ac:dyDescent="0.25">
      <c r="M50" s="30">
        <v>24</v>
      </c>
    </row>
    <row r="54" spans="3:13" x14ac:dyDescent="0.25">
      <c r="C54" s="37" t="s">
        <v>112</v>
      </c>
    </row>
    <row r="55" spans="3:13" x14ac:dyDescent="0.25">
      <c r="C55" s="30" t="s">
        <v>67</v>
      </c>
    </row>
    <row r="56" spans="3:13" ht="15.6" x14ac:dyDescent="0.3">
      <c r="C56" s="38" t="s">
        <v>113</v>
      </c>
    </row>
    <row r="57" spans="3:13" x14ac:dyDescent="0.25">
      <c r="C57" s="29" t="s">
        <v>114</v>
      </c>
    </row>
    <row r="58" spans="3:13" x14ac:dyDescent="0.25">
      <c r="C58" s="29" t="s">
        <v>115</v>
      </c>
    </row>
    <row r="59" spans="3:13" x14ac:dyDescent="0.25">
      <c r="C59" s="29" t="s">
        <v>116</v>
      </c>
    </row>
    <row r="60" spans="3:13" x14ac:dyDescent="0.25">
      <c r="C60" s="29" t="s">
        <v>117</v>
      </c>
    </row>
    <row r="61" spans="3:13" x14ac:dyDescent="0.25">
      <c r="C61" s="29" t="s">
        <v>118</v>
      </c>
    </row>
    <row r="62" spans="3:13" x14ac:dyDescent="0.25">
      <c r="C62" s="29" t="s">
        <v>119</v>
      </c>
    </row>
    <row r="63" spans="3:13" x14ac:dyDescent="0.25">
      <c r="C63" s="29" t="s">
        <v>120</v>
      </c>
    </row>
    <row r="64" spans="3:13" x14ac:dyDescent="0.25">
      <c r="C64" s="29" t="s">
        <v>121</v>
      </c>
    </row>
    <row r="65" spans="3:3" x14ac:dyDescent="0.25">
      <c r="C65" s="29" t="s">
        <v>122</v>
      </c>
    </row>
  </sheetData>
  <sheetProtection algorithmName="SHA-512" hashValue="WKgb37mAb4obh9ifHae536OFVa6yHCDUujeIJ95w3i5WDOwiIG68b9T12c3HHIsc381Pc8cv6JsZJejYvwKzgw==" saltValue="d1jsEeLtqrAr6obS8zrSlg==" spinCount="100000" sheet="1" selectLockedCells="1" selectUnlockedCells="1"/>
  <protectedRanges>
    <protectedRange sqref="D35:E36 D39:E40" name="Board Chair"/>
    <protectedRange sqref="D43:E43 D31:E32" name="Chair Rate"/>
    <protectedRange sqref="D23:E24 D27:E27" name="Regular Rate"/>
  </protectedRange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E6248425140B14AACE4CCB22FE48F02" ma:contentTypeVersion="20" ma:contentTypeDescription="Create a new document." ma:contentTypeScope="" ma:versionID="a3667f1585beae750f75f804d72693cd">
  <xsd:schema xmlns:xsd="http://www.w3.org/2001/XMLSchema" xmlns:xs="http://www.w3.org/2001/XMLSchema" xmlns:p="http://schemas.microsoft.com/office/2006/metadata/properties" xmlns:ns1="http://schemas.microsoft.com/sharepoint/v3" xmlns:ns2="623af138-bbdb-4f81-a162-13a415c8590e" xmlns:ns3="022426a4-2e2b-41b0-a6c5-b5635c6f85a8" xmlns:ns4="48d5b8c0-6948-402e-9148-f78fe8eba43e" targetNamespace="http://schemas.microsoft.com/office/2006/metadata/properties" ma:root="true" ma:fieldsID="df4c558daeac58166db25ac13f63892e" ns1:_="" ns2:_="" ns3:_="" ns4:_="">
    <xsd:import namespace="http://schemas.microsoft.com/sharepoint/v3"/>
    <xsd:import namespace="623af138-bbdb-4f81-a162-13a415c8590e"/>
    <xsd:import namespace="022426a4-2e2b-41b0-a6c5-b5635c6f85a8"/>
    <xsd:import namespace="48d5b8c0-6948-402e-9148-f78fe8eba4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1:_ip_UnifiedCompliancePolicyProperties" minOccurs="0"/>
                <xsd:element ref="ns1:_ip_UnifiedCompliancePolicyUIAction" minOccurs="0"/>
                <xsd:element ref="ns2:MediaServiceObjectDetectorVersions" minOccurs="0"/>
                <xsd:element ref="ns2:MediaServiceGenerationTime" minOccurs="0"/>
                <xsd:element ref="ns2:MediaServiceEventHashCode" minOccurs="0"/>
                <xsd:element ref="ns2:lcf76f155ced4ddcb4097134ff3c332f" minOccurs="0"/>
                <xsd:element ref="ns4:TaxCatchAll" minOccurs="0"/>
                <xsd:element ref="ns2:MediaServiceOCR" minOccurs="0"/>
                <xsd:element ref="ns2:MediaServiceLocation" minOccurs="0"/>
                <xsd:element ref="ns2:MediaServiceSearchProperties" minOccurs="0"/>
                <xsd:element ref="ns2:image" minOccurs="0"/>
                <xsd:element ref="ns2:Preview"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3af138-bbdb-4f81-a162-13a415c859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ee95fd4-1458-4b0c-9bd9-f42ab78b447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image" ma:index="25" nillable="true" ma:displayName="image" ma:format="Thumbnail" ma:internalName="image">
      <xsd:simpleType>
        <xsd:restriction base="dms:Unknown"/>
      </xsd:simpleType>
    </xsd:element>
    <xsd:element name="Preview" ma:index="26" nillable="true" ma:displayName="Preview" ma:format="Thumbnail" ma:internalName="Preview">
      <xsd:simpleType>
        <xsd:restriction base="dms:Unknow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2426a4-2e2b-41b0-a6c5-b5635c6f85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d5b8c0-6948-402e-9148-f78fe8eba43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0a84987-e518-46f9-b6e4-866b322e30b4}" ma:internalName="TaxCatchAll" ma:showField="CatchAllData" ma:web="022426a4-2e2b-41b0-a6c5-b5635c6f85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Reques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623af138-bbdb-4f81-a162-13a415c8590e">
      <Terms xmlns="http://schemas.microsoft.com/office/infopath/2007/PartnerControls"/>
    </lcf76f155ced4ddcb4097134ff3c332f>
    <Preview xmlns="623af138-bbdb-4f81-a162-13a415c8590e" xsi:nil="true"/>
    <image xmlns="623af138-bbdb-4f81-a162-13a415c8590e" xsi:nil="true"/>
    <_ip_UnifiedCompliancePolicyProperties xmlns="http://schemas.microsoft.com/sharepoint/v3" xsi:nil="true"/>
    <TaxCatchAll xmlns="48d5b8c0-6948-402e-9148-f78fe8eba43e" xsi:nil="true"/>
  </documentManagement>
</p:properties>
</file>

<file path=customXml/itemProps1.xml><?xml version="1.0" encoding="utf-8"?>
<ds:datastoreItem xmlns:ds="http://schemas.openxmlformats.org/officeDocument/2006/customXml" ds:itemID="{B3193B27-1F96-4DBF-BCDE-EEC3DB6A43C8}">
  <ds:schemaRefs>
    <ds:schemaRef ds:uri="http://schemas.microsoft.com/sharepoint/v3/contenttype/forms"/>
  </ds:schemaRefs>
</ds:datastoreItem>
</file>

<file path=customXml/itemProps2.xml><?xml version="1.0" encoding="utf-8"?>
<ds:datastoreItem xmlns:ds="http://schemas.openxmlformats.org/officeDocument/2006/customXml" ds:itemID="{922FAA73-B39F-4E90-B896-5BAEEE7839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23af138-bbdb-4f81-a162-13a415c8590e"/>
    <ds:schemaRef ds:uri="022426a4-2e2b-41b0-a6c5-b5635c6f85a8"/>
    <ds:schemaRef ds:uri="48d5b8c0-6948-402e-9148-f78fe8eba4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5F317E-07AA-407D-99C3-A331528B18A9}">
  <ds:schemaRefs>
    <ds:schemaRef ds:uri="http://schemas.microsoft.com/office/2006/metadata/properties"/>
    <ds:schemaRef ds:uri="http://schemas.microsoft.com/office/infopath/2007/PartnerControls"/>
    <ds:schemaRef ds:uri="http://schemas.microsoft.com/sharepoint/v3"/>
    <ds:schemaRef ds:uri="623af138-bbdb-4f81-a162-13a415c8590e"/>
    <ds:schemaRef ds:uri="48d5b8c0-6948-402e-9148-f78fe8eba43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Member Honoraria&amp;Expense</vt:lpstr>
      <vt:lpstr>Policy</vt:lpstr>
      <vt:lpstr>Lists</vt:lpstr>
      <vt:lpstr>ConstituencyMember</vt:lpstr>
      <vt:lpstr>Donation</vt:lpstr>
      <vt:lpstr>GroupType</vt:lpstr>
      <vt:lpstr>Payment</vt:lpstr>
      <vt:lpstr>'Member Honoraria&amp;Expense'!Print_Area</vt:lpstr>
      <vt:lpstr>Role</vt:lpstr>
      <vt:lpstr>Times</vt:lpstr>
      <vt:lpstr>TravelHours</vt:lpstr>
      <vt:lpstr>TravelType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Alder, Christine</dc:creator>
  <cp:keywords/>
  <dc:description/>
  <cp:lastModifiedBy>Chan, David</cp:lastModifiedBy>
  <cp:revision/>
  <dcterms:created xsi:type="dcterms:W3CDTF">2026-02-11T17:59:42Z</dcterms:created>
  <dcterms:modified xsi:type="dcterms:W3CDTF">2026-02-18T16:07:02Z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aadeb40-e54e-40a3-b14d-330a7b16ab28_Enabled">
    <vt:lpwstr>true</vt:lpwstr>
  </property>
  <property fmtid="{D5CDD505-2E9C-101B-9397-08002B2CF9AE}" pid="3" name="MSIP_Label_4aadeb40-e54e-40a3-b14d-330a7b16ab28_SetDate">
    <vt:lpwstr>2026-02-11T18:00:03Z</vt:lpwstr>
  </property>
  <property fmtid="{D5CDD505-2E9C-101B-9397-08002B2CF9AE}" pid="4" name="MSIP_Label_4aadeb40-e54e-40a3-b14d-330a7b16ab28_Method">
    <vt:lpwstr>Standard</vt:lpwstr>
  </property>
  <property fmtid="{D5CDD505-2E9C-101B-9397-08002B2CF9AE}" pid="5" name="MSIP_Label_4aadeb40-e54e-40a3-b14d-330a7b16ab28_Name">
    <vt:lpwstr>4aadeb40-e54e-40a3-b14d-330a7b16ab28</vt:lpwstr>
  </property>
  <property fmtid="{D5CDD505-2E9C-101B-9397-08002B2CF9AE}" pid="6" name="MSIP_Label_4aadeb40-e54e-40a3-b14d-330a7b16ab28_SiteId">
    <vt:lpwstr>53b84108-318e-4e1f-ad87-17ef10451f2d</vt:lpwstr>
  </property>
  <property fmtid="{D5CDD505-2E9C-101B-9397-08002B2CF9AE}" pid="7" name="MSIP_Label_4aadeb40-e54e-40a3-b14d-330a7b16ab28_ActionId">
    <vt:lpwstr>6323ef7f-3a8f-45a0-8db0-5b76cf7b620d</vt:lpwstr>
  </property>
  <property fmtid="{D5CDD505-2E9C-101B-9397-08002B2CF9AE}" pid="8" name="MSIP_Label_4aadeb40-e54e-40a3-b14d-330a7b16ab28_ContentBits">
    <vt:lpwstr>0</vt:lpwstr>
  </property>
  <property fmtid="{D5CDD505-2E9C-101B-9397-08002B2CF9AE}" pid="9" name="MSIP_Label_4aadeb40-e54e-40a3-b14d-330a7b16ab28_Tag">
    <vt:lpwstr>10, 3, 0, 1</vt:lpwstr>
  </property>
  <property fmtid="{D5CDD505-2E9C-101B-9397-08002B2CF9AE}" pid="10" name="ContentTypeId">
    <vt:lpwstr>0x0101004E6248425140B14AACE4CCB22FE48F02</vt:lpwstr>
  </property>
  <property fmtid="{D5CDD505-2E9C-101B-9397-08002B2CF9AE}" pid="11" name="MediaServiceImageTags">
    <vt:lpwstr/>
  </property>
</Properties>
</file>